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tabRatio="809" activeTab="0"/>
  </bookViews>
  <sheets>
    <sheet name="Ergebnisse" sheetId="1" r:id="rId1"/>
    <sheet name="Teiln. A-Schüler" sheetId="2" r:id="rId2"/>
    <sheet name="A-Sch. Gr.1" sheetId="3" r:id="rId3"/>
    <sheet name="A-Sch. Gr.2" sheetId="4" r:id="rId4"/>
    <sheet name="A-Sch. Gr.3" sheetId="5" r:id="rId5"/>
    <sheet name="A-Sch. Gr.4" sheetId="6" r:id="rId6"/>
    <sheet name="A-Sch.Pl. 1-8" sheetId="7" r:id="rId7"/>
    <sheet name="A-Sch.Pl. 9-16" sheetId="8" r:id="rId8"/>
    <sheet name="A-Sch. Pl.17-21" sheetId="9" r:id="rId9"/>
    <sheet name="Teiln.A-Schülerinnen" sheetId="10" r:id="rId10"/>
    <sheet name="A-Si Gr.1" sheetId="11" r:id="rId11"/>
    <sheet name="A-Si Gr.2" sheetId="12" r:id="rId12"/>
    <sheet name="A-Si Pl.1-8" sheetId="13" r:id="rId13"/>
    <sheet name="A-Si Pl.9-14" sheetId="14" r:id="rId14"/>
    <sheet name="Tabelle3" sheetId="15" r:id="rId15"/>
  </sheets>
  <definedNames>
    <definedName name="_xlnm.Print_Area" localSheetId="5">'A-Sch. Gr.4'!$J$1:$W$7</definedName>
    <definedName name="_xlnm.Print_Area" localSheetId="6">'A-Sch.Pl. 1-8'!$J$1:$Y$9</definedName>
    <definedName name="_xlnm.Print_Area" localSheetId="7">'A-Sch.Pl. 9-16'!$J$1:$Y$9</definedName>
    <definedName name="_xlnm.Print_Area" localSheetId="10">'A-Si Gr.1'!$J$1:$X$8</definedName>
    <definedName name="_xlnm.Print_Area" localSheetId="11">'A-Si Gr.2'!$J$1:$X$8</definedName>
    <definedName name="_xlnm.Print_Area" localSheetId="12">'A-Si Pl.1-8'!$J$1:$Y$9</definedName>
    <definedName name="_xlnm.Print_Area" localSheetId="13">'A-Si Pl.9-14'!$J$1:$W$7</definedName>
  </definedNames>
  <calcPr fullCalcOnLoad="1"/>
</workbook>
</file>

<file path=xl/sharedStrings.xml><?xml version="1.0" encoding="utf-8"?>
<sst xmlns="http://schemas.openxmlformats.org/spreadsheetml/2006/main" count="786" uniqueCount="210">
  <si>
    <t>Teilnehmer BERL 2009</t>
  </si>
  <si>
    <t>A-Schüler</t>
  </si>
  <si>
    <t>Zhang</t>
  </si>
  <si>
    <t>Kevin</t>
  </si>
  <si>
    <t>TSV Heiligenrode</t>
  </si>
  <si>
    <t>Wetterau</t>
  </si>
  <si>
    <t>Simon</t>
  </si>
  <si>
    <t>TTV Weiterode</t>
  </si>
  <si>
    <t>1.</t>
  </si>
  <si>
    <t>2.</t>
  </si>
  <si>
    <t>3.</t>
  </si>
  <si>
    <t>TTC Burghasungen</t>
  </si>
  <si>
    <t>4.</t>
  </si>
  <si>
    <t>Sonnabend</t>
  </si>
  <si>
    <t>Louis</t>
  </si>
  <si>
    <t>Weber</t>
  </si>
  <si>
    <t>Noah</t>
  </si>
  <si>
    <t>Naumann</t>
  </si>
  <si>
    <t>Jan</t>
  </si>
  <si>
    <t>Breitwieser</t>
  </si>
  <si>
    <t>Akim</t>
  </si>
  <si>
    <t>Pravych</t>
  </si>
  <si>
    <t>David</t>
  </si>
  <si>
    <t>Walter</t>
  </si>
  <si>
    <t>Florian</t>
  </si>
  <si>
    <t>Wetterich</t>
  </si>
  <si>
    <t>Markus</t>
  </si>
  <si>
    <t>Andre</t>
  </si>
  <si>
    <t>Bierwirth</t>
  </si>
  <si>
    <t>Eckhardt</t>
  </si>
  <si>
    <t>Max</t>
  </si>
  <si>
    <t>Schade</t>
  </si>
  <si>
    <t>Nicolas</t>
  </si>
  <si>
    <t>Konsek</t>
  </si>
  <si>
    <t>Alexander</t>
  </si>
  <si>
    <t>Schultheiß</t>
  </si>
  <si>
    <t>Johannes</t>
  </si>
  <si>
    <t>Rettberg</t>
  </si>
  <si>
    <t>Tobias</t>
  </si>
  <si>
    <t>Qorri</t>
  </si>
  <si>
    <t>Edmond</t>
  </si>
  <si>
    <t>Schubert</t>
  </si>
  <si>
    <t>Niklas</t>
  </si>
  <si>
    <t>Schmidt</t>
  </si>
  <si>
    <t>Tom</t>
  </si>
  <si>
    <t>Zaenker</t>
  </si>
  <si>
    <t>Sauer</t>
  </si>
  <si>
    <t>Arthur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</si>
  <si>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</si>
  <si>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</si>
  <si>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</si>
  <si>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</si>
  <si>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</si>
  <si>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</si>
  <si>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</si>
  <si>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</si>
  <si>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</si>
  <si>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</si>
  <si>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</si>
  <si>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</si>
  <si>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</si>
  <si>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</si>
  <si>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</si>
  <si>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</si>
  <si>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</si>
  <si>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VfB Eberschütz</t>
  </si>
  <si>
    <t>TSG Sandershausen</t>
  </si>
  <si>
    <t>VfL Marburg</t>
  </si>
  <si>
    <t>TSV Ihringshausen</t>
  </si>
  <si>
    <t>TSV Immenhausen</t>
  </si>
  <si>
    <t>TTC Lüdersdorf</t>
  </si>
  <si>
    <t>KSV Baunatal</t>
  </si>
  <si>
    <t>SV Zella/Loshausen</t>
  </si>
  <si>
    <t>TSV Wetterburg</t>
  </si>
  <si>
    <t>GSV Eintr. Baunatal</t>
  </si>
  <si>
    <t>TV Heringen</t>
  </si>
  <si>
    <t>SC Naukirchen</t>
  </si>
  <si>
    <t>KS</t>
  </si>
  <si>
    <t>HR</t>
  </si>
  <si>
    <t>MB</t>
  </si>
  <si>
    <t>SE</t>
  </si>
  <si>
    <t>WF</t>
  </si>
  <si>
    <t>A-Schülerinnen</t>
  </si>
  <si>
    <t>Gricksch</t>
  </si>
  <si>
    <t>Nele</t>
  </si>
  <si>
    <t>Seifert</t>
  </si>
  <si>
    <t>Tschunichin</t>
  </si>
  <si>
    <t>Diana</t>
  </si>
  <si>
    <t>Jennifer</t>
  </si>
  <si>
    <t>Schorstein</t>
  </si>
  <si>
    <t>Jana</t>
  </si>
  <si>
    <t>Bey</t>
  </si>
  <si>
    <t>Malena</t>
  </si>
  <si>
    <t>Becker</t>
  </si>
  <si>
    <t>Natalie</t>
  </si>
  <si>
    <t>Giebl</t>
  </si>
  <si>
    <t>Hanna</t>
  </si>
  <si>
    <t>Klee</t>
  </si>
  <si>
    <t>Julia</t>
  </si>
  <si>
    <t>Küthe</t>
  </si>
  <si>
    <t>Caroline</t>
  </si>
  <si>
    <t>Heidelbach</t>
  </si>
  <si>
    <t>Tabea</t>
  </si>
  <si>
    <t>Häntsch</t>
  </si>
  <si>
    <t>Jacqueline</t>
  </si>
  <si>
    <t>Küntzel</t>
  </si>
  <si>
    <t>Anna-Sophia</t>
  </si>
  <si>
    <t>Grede</t>
  </si>
  <si>
    <t>Laura</t>
  </si>
  <si>
    <t>TSV Besse</t>
  </si>
  <si>
    <t>SVH Kassel</t>
  </si>
  <si>
    <t>TTG Morschen-Heina</t>
  </si>
  <si>
    <t>TTV Wetterburg</t>
  </si>
  <si>
    <t>Schütt</t>
  </si>
  <si>
    <t>Denise</t>
  </si>
  <si>
    <t>Christoph</t>
  </si>
  <si>
    <t>Name, Vorname</t>
  </si>
  <si>
    <t>Sp.Nr.</t>
  </si>
  <si>
    <t>Heim</t>
  </si>
  <si>
    <t>Gast</t>
  </si>
  <si>
    <t>Sä. H.</t>
  </si>
  <si>
    <t>Sä. G.</t>
  </si>
  <si>
    <t>Sä.+</t>
  </si>
  <si>
    <t>Sä.-</t>
  </si>
  <si>
    <t>Di.</t>
  </si>
  <si>
    <t>Sp.+</t>
  </si>
  <si>
    <t>Sp.-</t>
  </si>
  <si>
    <t>Platz</t>
  </si>
  <si>
    <t>1/1</t>
  </si>
  <si>
    <t>1/2</t>
  </si>
  <si>
    <t>2/1</t>
  </si>
  <si>
    <t>2/2</t>
  </si>
  <si>
    <t>3/1</t>
  </si>
  <si>
    <t>3/2</t>
  </si>
  <si>
    <t>4/1</t>
  </si>
  <si>
    <t>4/2</t>
  </si>
  <si>
    <t>5/1</t>
  </si>
  <si>
    <t>5/2</t>
  </si>
  <si>
    <t>A-Schüler Gruppe 1</t>
  </si>
  <si>
    <t>A-Schüler Gruppe 2</t>
  </si>
  <si>
    <t>1/3</t>
  </si>
  <si>
    <t>2/3</t>
  </si>
  <si>
    <t>3/3</t>
  </si>
  <si>
    <t>4/3</t>
  </si>
  <si>
    <t>5/3</t>
  </si>
  <si>
    <t>A-Schüler Gruppe 3</t>
  </si>
  <si>
    <t>A-Schüler Gruppe 4</t>
  </si>
  <si>
    <t>1/4</t>
  </si>
  <si>
    <t>2/4</t>
  </si>
  <si>
    <t>3/4</t>
  </si>
  <si>
    <t>4/4</t>
  </si>
  <si>
    <t>5/4</t>
  </si>
  <si>
    <t>6/1</t>
  </si>
  <si>
    <t>6/2</t>
  </si>
  <si>
    <t>6/3</t>
  </si>
  <si>
    <t>6/4</t>
  </si>
  <si>
    <t>7/1</t>
  </si>
  <si>
    <t>7/2</t>
  </si>
  <si>
    <t>7/3</t>
  </si>
  <si>
    <t>7/4</t>
  </si>
  <si>
    <t>A-Schülerinnen Gruppe 1</t>
  </si>
  <si>
    <t>A-Schülerinnen Gruppe 2</t>
  </si>
  <si>
    <t>Zhang, Kevin</t>
  </si>
  <si>
    <t>Walter, Florian</t>
  </si>
  <si>
    <t>Schmidt, Tom</t>
  </si>
  <si>
    <t>Wetterau, Simon</t>
  </si>
  <si>
    <t>Pravych, David</t>
  </si>
  <si>
    <t>Schultheiß, Johannes</t>
  </si>
  <si>
    <t>Naumann, Jan</t>
  </si>
  <si>
    <t>Bierwirth, Florian</t>
  </si>
  <si>
    <t>Schade, Nicolas</t>
  </si>
  <si>
    <t>Rettberg, Christoph</t>
  </si>
  <si>
    <t>Sauer, Arthur</t>
  </si>
  <si>
    <t>Sonnabend, Louis</t>
  </si>
  <si>
    <t>Weber, Noah</t>
  </si>
  <si>
    <t>Eckhardt, Max</t>
  </si>
  <si>
    <t>Wetterich, Andre</t>
  </si>
  <si>
    <t>Schubert, Niklas</t>
  </si>
  <si>
    <t>Qorri, Edmond</t>
  </si>
  <si>
    <t>Zaenker, Tobias</t>
  </si>
  <si>
    <t>Gricksch, Nele</t>
  </si>
  <si>
    <t>Schorstein, Jana</t>
  </si>
  <si>
    <t>Becker, Natalie</t>
  </si>
  <si>
    <t>Giebl, Hanna</t>
  </si>
  <si>
    <t>Küthe, Caroline</t>
  </si>
  <si>
    <t>Grede, Laura</t>
  </si>
  <si>
    <t>Häntsch, Jacqueline</t>
  </si>
  <si>
    <t>Tschunichin, Diana</t>
  </si>
  <si>
    <t>Seifert, Jennifer</t>
  </si>
  <si>
    <t>Bey, Malena</t>
  </si>
  <si>
    <t>Klee, Julia</t>
  </si>
  <si>
    <t>Küntzel, Anna-Sophia</t>
  </si>
  <si>
    <t>Heidelbach, Tabea</t>
  </si>
  <si>
    <t>Schütt, Denise</t>
  </si>
  <si>
    <t>Wetterich Andre</t>
  </si>
  <si>
    <t>Wetterich, Markus</t>
  </si>
  <si>
    <t>Konsek, Sebastian</t>
  </si>
  <si>
    <t>Breitwieser, Akim</t>
  </si>
  <si>
    <t xml:space="preserve">A-Schüler Plätze 1 - 8 </t>
  </si>
  <si>
    <t xml:space="preserve">A-Schüler Plätze 9 - 16 </t>
  </si>
  <si>
    <t xml:space="preserve">A-Schüler Plätze 17 - 21 </t>
  </si>
  <si>
    <t>Schade, Nikolas</t>
  </si>
  <si>
    <t xml:space="preserve">A-Schülerinnen Plätze 1 - 8 </t>
  </si>
  <si>
    <t>A-Schülerinnen Plätze 9-14</t>
  </si>
  <si>
    <t>Ergebnisse BERL 2009 in Besse</t>
  </si>
  <si>
    <t xml:space="preserve">Weber </t>
  </si>
  <si>
    <t>Nikolas</t>
  </si>
  <si>
    <t>Sebastian</t>
  </si>
  <si>
    <t>SC Neukirchen</t>
  </si>
  <si>
    <t>Top 32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</si>
</sst>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8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51" applyBorder="1">
      <alignment/>
      <protection/>
    </xf>
    <xf numFmtId="0" fontId="1" fillId="0" borderId="0" xfId="51">
      <alignment/>
      <protection/>
    </xf>
    <xf numFmtId="0" fontId="1" fillId="0" borderId="10" xfId="51" applyFill="1" applyBorder="1">
      <alignment/>
      <protection/>
    </xf>
    <xf numFmtId="0" fontId="2" fillId="0" borderId="10" xfId="51" applyFont="1" applyBorder="1">
      <alignment/>
      <protection/>
    </xf>
    <xf numFmtId="0" fontId="2" fillId="7" borderId="10" xfId="51" applyFont="1" applyFill="1" applyBorder="1">
      <alignment/>
      <protection/>
    </xf>
    <xf numFmtId="0" fontId="2" fillId="7" borderId="11" xfId="51" applyFont="1" applyFill="1" applyBorder="1">
      <alignment/>
      <protection/>
    </xf>
    <xf numFmtId="0" fontId="1" fillId="7" borderId="12" xfId="51" applyFont="1" applyFill="1" applyBorder="1">
      <alignment/>
      <protection/>
    </xf>
    <xf numFmtId="0" fontId="1" fillId="7" borderId="13" xfId="51" applyFont="1" applyFill="1" applyBorder="1">
      <alignment/>
      <protection/>
    </xf>
    <xf numFmtId="0" fontId="1" fillId="7" borderId="14" xfId="51" applyFont="1" applyFill="1" applyBorder="1">
      <alignment/>
      <protection/>
    </xf>
    <xf numFmtId="0" fontId="2" fillId="7" borderId="15" xfId="51" applyFont="1" applyFill="1" applyBorder="1">
      <alignment/>
      <protection/>
    </xf>
    <xf numFmtId="0" fontId="3" fillId="0" borderId="0" xfId="51" applyFont="1">
      <alignment/>
      <protection/>
    </xf>
    <xf numFmtId="0" fontId="1" fillId="4" borderId="10" xfId="51" applyFill="1" applyBorder="1" applyProtection="1">
      <alignment/>
      <protection locked="0"/>
    </xf>
    <xf numFmtId="49" fontId="1" fillId="0" borderId="0" xfId="51" applyNumberFormat="1">
      <alignment/>
      <protection/>
    </xf>
    <xf numFmtId="0" fontId="1" fillId="0" borderId="0" xfId="51" applyFill="1">
      <alignment/>
      <protection/>
    </xf>
    <xf numFmtId="1" fontId="1" fillId="0" borderId="0" xfId="51" applyNumberFormat="1" applyFill="1">
      <alignment/>
      <protection/>
    </xf>
    <xf numFmtId="0" fontId="2" fillId="20" borderId="10" xfId="51" applyFont="1" applyFill="1" applyBorder="1">
      <alignment/>
      <protection/>
    </xf>
    <xf numFmtId="0" fontId="1" fillId="24" borderId="10" xfId="51" applyFont="1" applyFill="1" applyBorder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16" xfId="51" applyFont="1" applyBorder="1">
      <alignment/>
      <protection/>
    </xf>
    <xf numFmtId="0" fontId="1" fillId="0" borderId="17" xfId="51" applyFont="1" applyBorder="1">
      <alignment/>
      <protection/>
    </xf>
    <xf numFmtId="0" fontId="2" fillId="0" borderId="15" xfId="51" applyFont="1" applyBorder="1">
      <alignment/>
      <protection/>
    </xf>
    <xf numFmtId="0" fontId="2" fillId="21" borderId="10" xfId="51" applyFont="1" applyFill="1" applyBorder="1">
      <alignment/>
      <protection/>
    </xf>
    <xf numFmtId="0" fontId="1" fillId="21" borderId="10" xfId="51" applyFont="1" applyFill="1" applyBorder="1">
      <alignment/>
      <protection/>
    </xf>
    <xf numFmtId="0" fontId="1" fillId="21" borderId="11" xfId="51" applyFont="1" applyFill="1" applyBorder="1">
      <alignment/>
      <protection/>
    </xf>
    <xf numFmtId="0" fontId="1" fillId="21" borderId="16" xfId="51" applyFont="1" applyFill="1" applyBorder="1">
      <alignment/>
      <protection/>
    </xf>
    <xf numFmtId="0" fontId="1" fillId="21" borderId="17" xfId="51" applyFont="1" applyFill="1" applyBorder="1">
      <alignment/>
      <protection/>
    </xf>
    <xf numFmtId="0" fontId="2" fillId="21" borderId="15" xfId="51" applyFont="1" applyFill="1" applyBorder="1">
      <alignment/>
      <protection/>
    </xf>
    <xf numFmtId="0" fontId="1" fillId="24" borderId="11" xfId="51" applyFont="1" applyFill="1" applyBorder="1">
      <alignment/>
      <protection/>
    </xf>
    <xf numFmtId="0" fontId="1" fillId="0" borderId="18" xfId="51" applyFont="1" applyBorder="1">
      <alignment/>
      <protection/>
    </xf>
    <xf numFmtId="0" fontId="1" fillId="0" borderId="19" xfId="51" applyFont="1" applyBorder="1">
      <alignment/>
      <protection/>
    </xf>
    <xf numFmtId="0" fontId="1" fillId="0" borderId="20" xfId="51" applyFont="1" applyBorder="1">
      <alignment/>
      <protection/>
    </xf>
    <xf numFmtId="0" fontId="1" fillId="0" borderId="0" xfId="51" applyFill="1" applyBorder="1" applyProtection="1">
      <alignment/>
      <protection locked="0"/>
    </xf>
    <xf numFmtId="0" fontId="1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Fill="1" applyBorder="1">
      <alignment/>
      <protection/>
    </xf>
    <xf numFmtId="0" fontId="1" fillId="0" borderId="0" xfId="51" applyFill="1" applyBorder="1">
      <alignment/>
      <protection/>
    </xf>
    <xf numFmtId="0" fontId="1" fillId="7" borderId="14" xfId="51" applyFill="1" applyBorder="1">
      <alignment/>
      <protection/>
    </xf>
    <xf numFmtId="0" fontId="1" fillId="21" borderId="18" xfId="51" applyFont="1" applyFill="1" applyBorder="1">
      <alignment/>
      <protection/>
    </xf>
    <xf numFmtId="0" fontId="1" fillId="21" borderId="19" xfId="51" applyFont="1" applyFill="1" applyBorder="1">
      <alignment/>
      <protection/>
    </xf>
    <xf numFmtId="0" fontId="1" fillId="21" borderId="20" xfId="51" applyFont="1" applyFill="1" applyBorder="1">
      <alignment/>
      <protection/>
    </xf>
    <xf numFmtId="0" fontId="1" fillId="0" borderId="0" xfId="52" applyBorder="1">
      <alignment/>
      <protection/>
    </xf>
    <xf numFmtId="0" fontId="1" fillId="0" borderId="0" xfId="52">
      <alignment/>
      <protection/>
    </xf>
    <xf numFmtId="0" fontId="1" fillId="0" borderId="10" xfId="52" applyFill="1" applyBorder="1">
      <alignment/>
      <protection/>
    </xf>
    <xf numFmtId="0" fontId="2" fillId="0" borderId="10" xfId="52" applyFont="1" applyBorder="1">
      <alignment/>
      <protection/>
    </xf>
    <xf numFmtId="0" fontId="2" fillId="7" borderId="10" xfId="52" applyFont="1" applyFill="1" applyBorder="1">
      <alignment/>
      <protection/>
    </xf>
    <xf numFmtId="0" fontId="2" fillId="7" borderId="11" xfId="52" applyFont="1" applyFill="1" applyBorder="1">
      <alignment/>
      <protection/>
    </xf>
    <xf numFmtId="0" fontId="1" fillId="7" borderId="12" xfId="52" applyFont="1" applyFill="1" applyBorder="1">
      <alignment/>
      <protection/>
    </xf>
    <xf numFmtId="0" fontId="1" fillId="7" borderId="13" xfId="52" applyFont="1" applyFill="1" applyBorder="1">
      <alignment/>
      <protection/>
    </xf>
    <xf numFmtId="0" fontId="1" fillId="7" borderId="14" xfId="52" applyFont="1" applyFill="1" applyBorder="1">
      <alignment/>
      <protection/>
    </xf>
    <xf numFmtId="0" fontId="1" fillId="7" borderId="12" xfId="52" applyFill="1" applyBorder="1">
      <alignment/>
      <protection/>
    </xf>
    <xf numFmtId="0" fontId="1" fillId="7" borderId="13" xfId="52" applyFill="1" applyBorder="1">
      <alignment/>
      <protection/>
    </xf>
    <xf numFmtId="0" fontId="1" fillId="7" borderId="14" xfId="52" applyFill="1" applyBorder="1">
      <alignment/>
      <protection/>
    </xf>
    <xf numFmtId="0" fontId="2" fillId="7" borderId="15" xfId="52" applyFont="1" applyFill="1" applyBorder="1">
      <alignment/>
      <protection/>
    </xf>
    <xf numFmtId="0" fontId="3" fillId="0" borderId="0" xfId="52" applyFont="1">
      <alignment/>
      <protection/>
    </xf>
    <xf numFmtId="0" fontId="1" fillId="4" borderId="10" xfId="52" applyFill="1" applyBorder="1" applyProtection="1">
      <alignment/>
      <protection locked="0"/>
    </xf>
    <xf numFmtId="49" fontId="1" fillId="0" borderId="0" xfId="52" applyNumberFormat="1">
      <alignment/>
      <protection/>
    </xf>
    <xf numFmtId="1" fontId="1" fillId="0" borderId="0" xfId="52" applyNumberFormat="1" applyFill="1">
      <alignment/>
      <protection/>
    </xf>
    <xf numFmtId="0" fontId="2" fillId="20" borderId="10" xfId="52" applyFont="1" applyFill="1" applyBorder="1">
      <alignment/>
      <protection/>
    </xf>
    <xf numFmtId="0" fontId="1" fillId="24" borderId="10" xfId="52" applyFont="1" applyFill="1" applyBorder="1">
      <alignment/>
      <protection/>
    </xf>
    <xf numFmtId="0" fontId="1" fillId="0" borderId="10" xfId="52" applyFont="1" applyBorder="1">
      <alignment/>
      <protection/>
    </xf>
    <xf numFmtId="0" fontId="1" fillId="0" borderId="11" xfId="52" applyFont="1" applyBorder="1">
      <alignment/>
      <protection/>
    </xf>
    <xf numFmtId="0" fontId="1" fillId="0" borderId="16" xfId="52" applyFont="1" applyBorder="1">
      <alignment/>
      <protection/>
    </xf>
    <xf numFmtId="0" fontId="1" fillId="0" borderId="17" xfId="52" applyFont="1" applyBorder="1">
      <alignment/>
      <protection/>
    </xf>
    <xf numFmtId="0" fontId="2" fillId="0" borderId="15" xfId="52" applyFont="1" applyBorder="1">
      <alignment/>
      <protection/>
    </xf>
    <xf numFmtId="0" fontId="1" fillId="0" borderId="0" xfId="52" applyFill="1">
      <alignment/>
      <protection/>
    </xf>
    <xf numFmtId="0" fontId="2" fillId="21" borderId="10" xfId="52" applyFont="1" applyFill="1" applyBorder="1">
      <alignment/>
      <protection/>
    </xf>
    <xf numFmtId="0" fontId="1" fillId="21" borderId="10" xfId="52" applyFont="1" applyFill="1" applyBorder="1">
      <alignment/>
      <protection/>
    </xf>
    <xf numFmtId="0" fontId="1" fillId="21" borderId="11" xfId="52" applyFont="1" applyFill="1" applyBorder="1">
      <alignment/>
      <protection/>
    </xf>
    <xf numFmtId="0" fontId="1" fillId="21" borderId="16" xfId="52" applyFont="1" applyFill="1" applyBorder="1">
      <alignment/>
      <protection/>
    </xf>
    <xf numFmtId="0" fontId="1" fillId="21" borderId="17" xfId="52" applyFont="1" applyFill="1" applyBorder="1">
      <alignment/>
      <protection/>
    </xf>
    <xf numFmtId="0" fontId="2" fillId="21" borderId="15" xfId="52" applyFont="1" applyFill="1" applyBorder="1">
      <alignment/>
      <protection/>
    </xf>
    <xf numFmtId="0" fontId="1" fillId="24" borderId="11" xfId="52" applyFont="1" applyFill="1" applyBorder="1">
      <alignment/>
      <protection/>
    </xf>
    <xf numFmtId="0" fontId="1" fillId="21" borderId="18" xfId="52" applyFont="1" applyFill="1" applyBorder="1">
      <alignment/>
      <protection/>
    </xf>
    <xf numFmtId="0" fontId="1" fillId="21" borderId="19" xfId="52" applyFont="1" applyFill="1" applyBorder="1">
      <alignment/>
      <protection/>
    </xf>
    <xf numFmtId="0" fontId="1" fillId="21" borderId="20" xfId="52" applyFont="1" applyFill="1" applyBorder="1">
      <alignment/>
      <protection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1" fillId="7" borderId="13" xfId="51" applyFill="1" applyBorder="1">
      <alignment/>
      <protection/>
    </xf>
    <xf numFmtId="0" fontId="1" fillId="0" borderId="0" xfId="51" applyProtection="1">
      <alignment/>
      <protection locked="0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0" fillId="25" borderId="0" xfId="0" applyFill="1" applyAlignment="1">
      <alignment/>
    </xf>
    <xf numFmtId="14" fontId="0" fillId="25" borderId="0" xfId="0" applyNumberFormat="1" applyFill="1" applyAlignment="1">
      <alignment/>
    </xf>
    <xf numFmtId="0" fontId="0" fillId="21" borderId="0" xfId="0" applyFill="1" applyAlignment="1">
      <alignment/>
    </xf>
    <xf numFmtId="14" fontId="0" fillId="21" borderId="0" xfId="0" applyNumberForma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gruppensysteme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J25" sqref="J25"/>
    </sheetView>
  </sheetViews>
  <sheetFormatPr defaultColWidth="11.421875" defaultRowHeight="15"/>
  <cols>
    <col min="1" max="1" width="6.421875" style="0" customWidth="1"/>
    <col min="3" max="3" width="12.57421875" style="0" customWidth="1"/>
    <col min="4" max="4" width="2.00390625" style="0" customWidth="1"/>
    <col min="5" max="5" width="23.00390625" style="0" customWidth="1"/>
    <col min="6" max="6" width="4.57421875" style="0" customWidth="1"/>
  </cols>
  <sheetData>
    <row r="1" ht="15.75">
      <c r="A1" s="82" t="s">
        <v>204</v>
      </c>
    </row>
    <row r="3" ht="15">
      <c r="A3" s="83" t="s">
        <v>1</v>
      </c>
    </row>
    <row r="4" spans="1:7" ht="14.25">
      <c r="A4" t="s">
        <v>8</v>
      </c>
      <c r="B4" t="s">
        <v>5</v>
      </c>
      <c r="C4" t="s">
        <v>6</v>
      </c>
      <c r="D4" s="1"/>
      <c r="E4" t="s">
        <v>7</v>
      </c>
      <c r="F4" t="s">
        <v>78</v>
      </c>
      <c r="G4" t="s">
        <v>209</v>
      </c>
    </row>
    <row r="5" spans="1:7" ht="14.25">
      <c r="A5" s="84" t="s">
        <v>9</v>
      </c>
      <c r="B5" s="84" t="s">
        <v>2</v>
      </c>
      <c r="C5" s="84" t="s">
        <v>3</v>
      </c>
      <c r="D5" s="85"/>
      <c r="E5" s="84" t="s">
        <v>11</v>
      </c>
      <c r="F5" t="s">
        <v>77</v>
      </c>
      <c r="G5" t="s">
        <v>209</v>
      </c>
    </row>
    <row r="6" spans="1:7" ht="14.25">
      <c r="A6" t="s">
        <v>10</v>
      </c>
      <c r="B6" t="s">
        <v>205</v>
      </c>
      <c r="C6" t="s">
        <v>16</v>
      </c>
      <c r="D6" s="1"/>
      <c r="E6" t="s">
        <v>4</v>
      </c>
      <c r="F6" t="s">
        <v>77</v>
      </c>
      <c r="G6" t="s">
        <v>209</v>
      </c>
    </row>
    <row r="7" spans="1:7" ht="14.25">
      <c r="A7" t="s">
        <v>12</v>
      </c>
      <c r="B7" t="s">
        <v>17</v>
      </c>
      <c r="C7" t="s">
        <v>18</v>
      </c>
      <c r="D7" s="1"/>
      <c r="E7" t="s">
        <v>67</v>
      </c>
      <c r="F7" t="s">
        <v>79</v>
      </c>
      <c r="G7" t="s">
        <v>209</v>
      </c>
    </row>
    <row r="8" spans="1:7" ht="14.25">
      <c r="A8" t="s">
        <v>48</v>
      </c>
      <c r="B8" t="s">
        <v>21</v>
      </c>
      <c r="C8" t="s">
        <v>22</v>
      </c>
      <c r="D8" s="1"/>
      <c r="E8" t="s">
        <v>68</v>
      </c>
      <c r="F8" t="s">
        <v>77</v>
      </c>
      <c r="G8" t="s">
        <v>209</v>
      </c>
    </row>
    <row r="9" spans="1:6" ht="14.25">
      <c r="A9" t="s">
        <v>49</v>
      </c>
      <c r="B9" t="s">
        <v>25</v>
      </c>
      <c r="C9" t="s">
        <v>26</v>
      </c>
      <c r="D9" s="1"/>
      <c r="E9" t="s">
        <v>69</v>
      </c>
      <c r="F9" t="s">
        <v>77</v>
      </c>
    </row>
    <row r="10" spans="1:6" ht="14.25">
      <c r="A10" t="s">
        <v>50</v>
      </c>
      <c r="B10" t="s">
        <v>13</v>
      </c>
      <c r="C10" t="s">
        <v>14</v>
      </c>
      <c r="D10" s="1"/>
      <c r="E10" t="s">
        <v>65</v>
      </c>
      <c r="F10" t="s">
        <v>77</v>
      </c>
    </row>
    <row r="11" spans="1:6" ht="14.25">
      <c r="A11" t="s">
        <v>51</v>
      </c>
      <c r="B11" t="s">
        <v>23</v>
      </c>
      <c r="C11" t="s">
        <v>24</v>
      </c>
      <c r="D11" s="1"/>
      <c r="E11" t="s">
        <v>69</v>
      </c>
      <c r="F11" t="s">
        <v>77</v>
      </c>
    </row>
    <row r="12" spans="1:6" ht="14.25">
      <c r="A12" t="s">
        <v>52</v>
      </c>
      <c r="B12" t="s">
        <v>39</v>
      </c>
      <c r="C12" t="s">
        <v>40</v>
      </c>
      <c r="D12" s="1"/>
      <c r="E12" t="s">
        <v>71</v>
      </c>
      <c r="F12" t="s">
        <v>77</v>
      </c>
    </row>
    <row r="13" spans="1:6" ht="14.25">
      <c r="A13" t="s">
        <v>53</v>
      </c>
      <c r="B13" t="s">
        <v>25</v>
      </c>
      <c r="C13" t="s">
        <v>27</v>
      </c>
      <c r="D13" s="1"/>
      <c r="E13" t="s">
        <v>69</v>
      </c>
      <c r="F13" t="s">
        <v>77</v>
      </c>
    </row>
    <row r="14" spans="1:6" ht="14.25">
      <c r="A14" s="84" t="s">
        <v>54</v>
      </c>
      <c r="B14" s="84" t="s">
        <v>19</v>
      </c>
      <c r="C14" s="84" t="s">
        <v>20</v>
      </c>
      <c r="D14" s="85"/>
      <c r="E14" s="84" t="s">
        <v>66</v>
      </c>
      <c r="F14" t="s">
        <v>77</v>
      </c>
    </row>
    <row r="15" spans="1:6" ht="14.25">
      <c r="A15" t="s">
        <v>55</v>
      </c>
      <c r="B15" t="s">
        <v>37</v>
      </c>
      <c r="C15" t="s">
        <v>115</v>
      </c>
      <c r="D15" s="1"/>
      <c r="E15" t="s">
        <v>73</v>
      </c>
      <c r="F15" t="s">
        <v>81</v>
      </c>
    </row>
    <row r="16" spans="1:6" ht="14.25">
      <c r="A16" t="s">
        <v>56</v>
      </c>
      <c r="B16" t="s">
        <v>31</v>
      </c>
      <c r="C16" t="s">
        <v>206</v>
      </c>
      <c r="D16" s="1"/>
      <c r="E16" t="s">
        <v>70</v>
      </c>
      <c r="F16" t="s">
        <v>78</v>
      </c>
    </row>
    <row r="17" spans="1:6" ht="14.25">
      <c r="A17" t="s">
        <v>57</v>
      </c>
      <c r="B17" t="s">
        <v>29</v>
      </c>
      <c r="C17" t="s">
        <v>30</v>
      </c>
      <c r="D17" s="1"/>
      <c r="E17" t="s">
        <v>69</v>
      </c>
      <c r="F17" t="s">
        <v>77</v>
      </c>
    </row>
    <row r="18" spans="1:6" ht="14.25">
      <c r="A18" t="s">
        <v>58</v>
      </c>
      <c r="B18" t="s">
        <v>33</v>
      </c>
      <c r="C18" t="s">
        <v>207</v>
      </c>
      <c r="D18" s="1"/>
      <c r="E18" t="s">
        <v>71</v>
      </c>
      <c r="F18" t="s">
        <v>77</v>
      </c>
    </row>
    <row r="19" spans="1:6" ht="14.25">
      <c r="A19" t="s">
        <v>59</v>
      </c>
      <c r="B19" t="s">
        <v>35</v>
      </c>
      <c r="C19" t="s">
        <v>36</v>
      </c>
      <c r="D19" s="1"/>
      <c r="E19" t="s">
        <v>72</v>
      </c>
      <c r="F19" t="s">
        <v>80</v>
      </c>
    </row>
    <row r="20" spans="1:6" ht="14.25">
      <c r="A20" s="84" t="s">
        <v>60</v>
      </c>
      <c r="B20" s="84" t="s">
        <v>28</v>
      </c>
      <c r="C20" s="84" t="s">
        <v>24</v>
      </c>
      <c r="D20" s="85"/>
      <c r="E20" s="84" t="s">
        <v>66</v>
      </c>
      <c r="F20" t="s">
        <v>77</v>
      </c>
    </row>
    <row r="21" spans="1:6" ht="14.25">
      <c r="A21" t="s">
        <v>61</v>
      </c>
      <c r="B21" t="s">
        <v>46</v>
      </c>
      <c r="C21" t="s">
        <v>47</v>
      </c>
      <c r="D21" s="1"/>
      <c r="E21" t="s">
        <v>208</v>
      </c>
      <c r="F21" t="s">
        <v>80</v>
      </c>
    </row>
    <row r="22" spans="1:6" ht="14.25">
      <c r="A22" t="s">
        <v>62</v>
      </c>
      <c r="B22" t="s">
        <v>41</v>
      </c>
      <c r="C22" t="s">
        <v>42</v>
      </c>
      <c r="D22" s="1"/>
      <c r="E22" t="s">
        <v>7</v>
      </c>
      <c r="F22" t="s">
        <v>78</v>
      </c>
    </row>
    <row r="23" spans="1:6" ht="14.25">
      <c r="A23" s="84" t="s">
        <v>63</v>
      </c>
      <c r="B23" s="84" t="s">
        <v>43</v>
      </c>
      <c r="C23" s="84" t="s">
        <v>44</v>
      </c>
      <c r="D23" s="85"/>
      <c r="E23" s="84" t="s">
        <v>74</v>
      </c>
      <c r="F23" t="s">
        <v>77</v>
      </c>
    </row>
    <row r="24" spans="1:6" ht="14.25">
      <c r="A24" t="s">
        <v>64</v>
      </c>
      <c r="B24" t="s">
        <v>45</v>
      </c>
      <c r="C24" t="s">
        <v>38</v>
      </c>
      <c r="D24" s="1"/>
      <c r="E24" t="s">
        <v>75</v>
      </c>
      <c r="F24" t="s">
        <v>78</v>
      </c>
    </row>
    <row r="27" ht="14.25">
      <c r="A27" t="s">
        <v>82</v>
      </c>
    </row>
    <row r="28" spans="1:7" ht="14.25">
      <c r="A28" t="s">
        <v>8</v>
      </c>
      <c r="B28" t="s">
        <v>83</v>
      </c>
      <c r="C28" t="s">
        <v>84</v>
      </c>
      <c r="D28" s="1"/>
      <c r="E28" t="s">
        <v>109</v>
      </c>
      <c r="F28" t="s">
        <v>80</v>
      </c>
      <c r="G28" t="s">
        <v>209</v>
      </c>
    </row>
    <row r="29" spans="1:7" ht="14.25">
      <c r="A29" t="s">
        <v>9</v>
      </c>
      <c r="B29" t="s">
        <v>91</v>
      </c>
      <c r="C29" t="s">
        <v>92</v>
      </c>
      <c r="D29" s="1"/>
      <c r="E29" t="s">
        <v>111</v>
      </c>
      <c r="F29" t="s">
        <v>80</v>
      </c>
      <c r="G29" t="s">
        <v>209</v>
      </c>
    </row>
    <row r="30" spans="1:7" ht="14.25">
      <c r="A30" t="s">
        <v>10</v>
      </c>
      <c r="B30" t="s">
        <v>89</v>
      </c>
      <c r="C30" t="s">
        <v>90</v>
      </c>
      <c r="D30" s="1"/>
      <c r="E30" t="s">
        <v>4</v>
      </c>
      <c r="F30" t="s">
        <v>77</v>
      </c>
      <c r="G30" t="s">
        <v>209</v>
      </c>
    </row>
    <row r="31" spans="1:7" ht="14.25">
      <c r="A31" s="86" t="s">
        <v>12</v>
      </c>
      <c r="B31" s="86" t="s">
        <v>86</v>
      </c>
      <c r="C31" s="86" t="s">
        <v>87</v>
      </c>
      <c r="D31" s="87"/>
      <c r="E31" s="86" t="s">
        <v>4</v>
      </c>
      <c r="F31" t="s">
        <v>77</v>
      </c>
      <c r="G31" t="s">
        <v>209</v>
      </c>
    </row>
    <row r="32" spans="1:6" ht="14.25">
      <c r="A32" s="86" t="s">
        <v>48</v>
      </c>
      <c r="B32" s="86" t="s">
        <v>85</v>
      </c>
      <c r="C32" s="86" t="s">
        <v>88</v>
      </c>
      <c r="D32" s="87"/>
      <c r="E32" s="86" t="s">
        <v>110</v>
      </c>
      <c r="F32" t="s">
        <v>77</v>
      </c>
    </row>
    <row r="33" spans="1:6" ht="14.25">
      <c r="A33" t="s">
        <v>49</v>
      </c>
      <c r="B33" t="s">
        <v>95</v>
      </c>
      <c r="C33" t="s">
        <v>96</v>
      </c>
      <c r="D33" s="1"/>
      <c r="E33" t="s">
        <v>4</v>
      </c>
      <c r="F33" t="s">
        <v>77</v>
      </c>
    </row>
    <row r="34" spans="1:6" ht="14.25">
      <c r="A34" s="86" t="s">
        <v>50</v>
      </c>
      <c r="B34" s="86" t="s">
        <v>99</v>
      </c>
      <c r="C34" s="86" t="s">
        <v>100</v>
      </c>
      <c r="D34" s="87"/>
      <c r="E34" s="86" t="s">
        <v>110</v>
      </c>
      <c r="F34" t="s">
        <v>77</v>
      </c>
    </row>
    <row r="35" spans="1:6" ht="14.25">
      <c r="A35" s="84" t="s">
        <v>51</v>
      </c>
      <c r="B35" s="84" t="s">
        <v>101</v>
      </c>
      <c r="C35" s="84" t="s">
        <v>102</v>
      </c>
      <c r="D35" s="85"/>
      <c r="E35" s="84" t="s">
        <v>11</v>
      </c>
      <c r="F35" t="s">
        <v>77</v>
      </c>
    </row>
    <row r="36" spans="1:6" ht="14.25">
      <c r="A36" t="s">
        <v>52</v>
      </c>
      <c r="B36" t="s">
        <v>97</v>
      </c>
      <c r="C36" t="s">
        <v>98</v>
      </c>
      <c r="D36" s="1"/>
      <c r="E36" t="s">
        <v>4</v>
      </c>
      <c r="F36" t="s">
        <v>77</v>
      </c>
    </row>
    <row r="37" spans="1:6" ht="14.25">
      <c r="A37" t="s">
        <v>53</v>
      </c>
      <c r="B37" t="s">
        <v>93</v>
      </c>
      <c r="C37" t="s">
        <v>94</v>
      </c>
      <c r="D37" s="1"/>
      <c r="E37" t="s">
        <v>75</v>
      </c>
      <c r="F37" t="s">
        <v>78</v>
      </c>
    </row>
    <row r="38" spans="1:6" ht="14.25">
      <c r="A38" s="84" t="s">
        <v>54</v>
      </c>
      <c r="B38" s="84" t="s">
        <v>107</v>
      </c>
      <c r="C38" s="84" t="s">
        <v>108</v>
      </c>
      <c r="D38" s="85"/>
      <c r="E38" s="84" t="s">
        <v>74</v>
      </c>
      <c r="F38" t="s">
        <v>77</v>
      </c>
    </row>
    <row r="39" spans="1:6" ht="14.25">
      <c r="A39" t="s">
        <v>55</v>
      </c>
      <c r="B39" t="s">
        <v>103</v>
      </c>
      <c r="C39" t="s">
        <v>104</v>
      </c>
      <c r="D39" s="1"/>
      <c r="E39" t="s">
        <v>112</v>
      </c>
      <c r="F39" t="s">
        <v>81</v>
      </c>
    </row>
    <row r="40" spans="1:6" ht="14.25">
      <c r="A40" t="s">
        <v>56</v>
      </c>
      <c r="B40" t="s">
        <v>105</v>
      </c>
      <c r="C40" t="s">
        <v>106</v>
      </c>
      <c r="D40" s="1"/>
      <c r="E40" t="s">
        <v>4</v>
      </c>
      <c r="F40" t="s">
        <v>77</v>
      </c>
    </row>
    <row r="41" spans="1:6" ht="14.25">
      <c r="A41" t="s">
        <v>57</v>
      </c>
      <c r="B41" t="s">
        <v>113</v>
      </c>
      <c r="C41" t="s">
        <v>114</v>
      </c>
      <c r="D41" s="1"/>
      <c r="E41" t="s">
        <v>73</v>
      </c>
      <c r="F41" t="s">
        <v>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H4" sqref="H4"/>
    </sheetView>
  </sheetViews>
  <sheetFormatPr defaultColWidth="11.421875" defaultRowHeight="15"/>
  <cols>
    <col min="1" max="1" width="5.7109375" style="0" customWidth="1"/>
    <col min="2" max="2" width="13.57421875" style="0" customWidth="1"/>
    <col min="4" max="4" width="2.28125" style="0" customWidth="1"/>
    <col min="5" max="5" width="23.140625" style="0" customWidth="1"/>
    <col min="6" max="6" width="6.7109375" style="0" customWidth="1"/>
  </cols>
  <sheetData>
    <row r="2" ht="14.25">
      <c r="A2" t="s">
        <v>0</v>
      </c>
    </row>
    <row r="4" ht="14.25">
      <c r="A4" t="s">
        <v>82</v>
      </c>
    </row>
    <row r="5" spans="1:6" ht="14.25">
      <c r="A5" t="s">
        <v>8</v>
      </c>
      <c r="B5" t="s">
        <v>83</v>
      </c>
      <c r="C5" t="s">
        <v>84</v>
      </c>
      <c r="D5" s="1"/>
      <c r="E5" t="s">
        <v>109</v>
      </c>
      <c r="F5" t="s">
        <v>80</v>
      </c>
    </row>
    <row r="6" spans="1:6" ht="14.25">
      <c r="A6" t="s">
        <v>9</v>
      </c>
      <c r="B6" t="s">
        <v>86</v>
      </c>
      <c r="C6" t="s">
        <v>87</v>
      </c>
      <c r="D6" s="1"/>
      <c r="E6" t="s">
        <v>4</v>
      </c>
      <c r="F6" t="s">
        <v>77</v>
      </c>
    </row>
    <row r="7" spans="1:6" ht="14.25">
      <c r="A7" t="s">
        <v>10</v>
      </c>
      <c r="B7" t="s">
        <v>85</v>
      </c>
      <c r="C7" t="s">
        <v>88</v>
      </c>
      <c r="D7" s="1"/>
      <c r="E7" t="s">
        <v>110</v>
      </c>
      <c r="F7" t="s">
        <v>77</v>
      </c>
    </row>
    <row r="8" spans="1:6" ht="14.25">
      <c r="A8" t="s">
        <v>12</v>
      </c>
      <c r="B8" t="s">
        <v>89</v>
      </c>
      <c r="C8" t="s">
        <v>90</v>
      </c>
      <c r="D8" s="1"/>
      <c r="E8" t="s">
        <v>4</v>
      </c>
      <c r="F8" t="s">
        <v>77</v>
      </c>
    </row>
    <row r="9" spans="1:6" ht="14.25">
      <c r="A9" t="s">
        <v>48</v>
      </c>
      <c r="B9" t="s">
        <v>91</v>
      </c>
      <c r="C9" t="s">
        <v>92</v>
      </c>
      <c r="D9" s="1"/>
      <c r="E9" t="s">
        <v>111</v>
      </c>
      <c r="F9" t="s">
        <v>80</v>
      </c>
    </row>
    <row r="10" spans="1:6" ht="14.25">
      <c r="A10" t="s">
        <v>49</v>
      </c>
      <c r="B10" t="s">
        <v>93</v>
      </c>
      <c r="C10" t="s">
        <v>94</v>
      </c>
      <c r="D10" s="1"/>
      <c r="E10" t="s">
        <v>75</v>
      </c>
      <c r="F10" t="s">
        <v>78</v>
      </c>
    </row>
    <row r="11" spans="1:6" ht="14.25">
      <c r="A11" t="s">
        <v>50</v>
      </c>
      <c r="B11" t="s">
        <v>95</v>
      </c>
      <c r="C11" t="s">
        <v>96</v>
      </c>
      <c r="D11" s="1"/>
      <c r="E11" t="s">
        <v>4</v>
      </c>
      <c r="F11" t="s">
        <v>77</v>
      </c>
    </row>
    <row r="12" spans="1:6" ht="14.25">
      <c r="A12" t="s">
        <v>51</v>
      </c>
      <c r="B12" t="s">
        <v>97</v>
      </c>
      <c r="C12" t="s">
        <v>98</v>
      </c>
      <c r="D12" s="1"/>
      <c r="E12" t="s">
        <v>4</v>
      </c>
      <c r="F12" t="s">
        <v>77</v>
      </c>
    </row>
    <row r="13" spans="1:6" ht="14.25">
      <c r="A13" t="s">
        <v>52</v>
      </c>
      <c r="B13" t="s">
        <v>99</v>
      </c>
      <c r="C13" t="s">
        <v>100</v>
      </c>
      <c r="D13" s="1"/>
      <c r="E13" t="s">
        <v>110</v>
      </c>
      <c r="F13" t="s">
        <v>77</v>
      </c>
    </row>
    <row r="14" spans="1:6" ht="14.25">
      <c r="A14" t="s">
        <v>53</v>
      </c>
      <c r="B14" t="s">
        <v>101</v>
      </c>
      <c r="C14" t="s">
        <v>102</v>
      </c>
      <c r="D14" s="1"/>
      <c r="E14" t="s">
        <v>11</v>
      </c>
      <c r="F14" t="s">
        <v>77</v>
      </c>
    </row>
    <row r="15" spans="1:6" ht="14.25">
      <c r="A15" t="s">
        <v>54</v>
      </c>
      <c r="B15" t="s">
        <v>103</v>
      </c>
      <c r="C15" t="s">
        <v>104</v>
      </c>
      <c r="D15" s="1"/>
      <c r="E15" t="s">
        <v>112</v>
      </c>
      <c r="F15" t="s">
        <v>81</v>
      </c>
    </row>
    <row r="16" spans="1:6" ht="14.25">
      <c r="A16" t="s">
        <v>55</v>
      </c>
      <c r="B16" t="s">
        <v>105</v>
      </c>
      <c r="C16" t="s">
        <v>106</v>
      </c>
      <c r="D16" s="1"/>
      <c r="E16" t="s">
        <v>4</v>
      </c>
      <c r="F16" t="s">
        <v>77</v>
      </c>
    </row>
    <row r="17" spans="1:6" ht="14.25">
      <c r="A17" t="s">
        <v>56</v>
      </c>
      <c r="B17" t="s">
        <v>107</v>
      </c>
      <c r="C17" t="s">
        <v>108</v>
      </c>
      <c r="D17" s="1"/>
      <c r="E17" t="s">
        <v>74</v>
      </c>
      <c r="F17" t="s">
        <v>77</v>
      </c>
    </row>
    <row r="18" spans="1:6" ht="14.25">
      <c r="A18" t="s">
        <v>57</v>
      </c>
      <c r="B18" t="s">
        <v>113</v>
      </c>
      <c r="C18" t="s">
        <v>114</v>
      </c>
      <c r="D18" s="1"/>
      <c r="E18" t="s">
        <v>112</v>
      </c>
      <c r="F18" t="s">
        <v>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M24" sqref="M24"/>
    </sheetView>
  </sheetViews>
  <sheetFormatPr defaultColWidth="11.421875" defaultRowHeight="15"/>
  <cols>
    <col min="1" max="1" width="18.28125" style="3" customWidth="1"/>
    <col min="2" max="2" width="6.28125" style="3" bestFit="1" customWidth="1"/>
    <col min="3" max="3" width="18.28125" style="3" customWidth="1"/>
    <col min="4" max="4" width="19.00390625" style="3" customWidth="1"/>
    <col min="5" max="5" width="6.28125" style="3" bestFit="1" customWidth="1"/>
    <col min="6" max="6" width="6.421875" style="3" bestFit="1" customWidth="1"/>
    <col min="7" max="8" width="2.00390625" style="36" bestFit="1" customWidth="1"/>
    <col min="9" max="9" width="3.7109375" style="3" customWidth="1"/>
    <col min="10" max="10" width="19.421875" style="3" customWidth="1"/>
    <col min="11" max="11" width="6.140625" style="3" bestFit="1" customWidth="1"/>
    <col min="12" max="12" width="6.421875" style="3" bestFit="1" customWidth="1"/>
    <col min="13" max="13" width="5.57421875" style="3" bestFit="1" customWidth="1"/>
    <col min="14" max="14" width="6.8515625" style="3" bestFit="1" customWidth="1"/>
    <col min="15" max="15" width="5.28125" style="3" bestFit="1" customWidth="1"/>
    <col min="16" max="17" width="6.00390625" style="3" bestFit="1" customWidth="1"/>
    <col min="18" max="18" width="5.00390625" style="35" bestFit="1" customWidth="1"/>
    <col min="19" max="19" width="4.421875" style="3" bestFit="1" customWidth="1"/>
    <col min="20" max="20" width="3.28125" style="3" bestFit="1" customWidth="1"/>
    <col min="21" max="21" width="5.00390625" style="3" bestFit="1" customWidth="1"/>
    <col min="22" max="22" width="4.421875" style="3" bestFit="1" customWidth="1"/>
    <col min="23" max="23" width="3.28125" style="3" bestFit="1" customWidth="1"/>
    <col min="24" max="24" width="5.57421875" style="3" bestFit="1" customWidth="1"/>
    <col min="25" max="26" width="1.7109375" style="3" hidden="1" customWidth="1"/>
    <col min="27" max="27" width="2.421875" style="3" hidden="1" customWidth="1"/>
    <col min="28" max="16384" width="11.421875" style="3" customWidth="1"/>
  </cols>
  <sheetData>
    <row r="1" spans="1:27" ht="12.75">
      <c r="A1" s="2" t="s">
        <v>116</v>
      </c>
      <c r="B1" s="3" t="s">
        <v>117</v>
      </c>
      <c r="C1" s="3" t="s">
        <v>118</v>
      </c>
      <c r="D1" s="3" t="s">
        <v>119</v>
      </c>
      <c r="E1" s="4" t="s">
        <v>120</v>
      </c>
      <c r="F1" s="4" t="s">
        <v>121</v>
      </c>
      <c r="G1" s="5"/>
      <c r="H1" s="5"/>
      <c r="J1" s="6"/>
      <c r="K1" s="6" t="str">
        <f>LEFT(A2,5)</f>
        <v>Grick</v>
      </c>
      <c r="L1" s="6" t="str">
        <f>LEFT(A3,5)</f>
        <v>Schor</v>
      </c>
      <c r="M1" s="6" t="str">
        <f>LEFT(A4,5)</f>
        <v>Becke</v>
      </c>
      <c r="N1" s="6" t="str">
        <f>LEFT(A5,5)</f>
        <v>Küthe</v>
      </c>
      <c r="O1" s="6" t="str">
        <f>LEFT(A6,5)</f>
        <v>Grede</v>
      </c>
      <c r="P1" s="6" t="str">
        <f>LEFT(A7,5)</f>
        <v>Hänts</v>
      </c>
      <c r="Q1" s="7" t="str">
        <f>LEFT(A8,5)</f>
        <v>Giebl</v>
      </c>
      <c r="R1" s="8" t="s">
        <v>122</v>
      </c>
      <c r="S1" s="9" t="s">
        <v>123</v>
      </c>
      <c r="T1" s="10" t="s">
        <v>124</v>
      </c>
      <c r="U1" s="8" t="s">
        <v>125</v>
      </c>
      <c r="V1" s="80" t="s">
        <v>126</v>
      </c>
      <c r="W1" s="39" t="s">
        <v>124</v>
      </c>
      <c r="X1" s="11" t="s">
        <v>127</v>
      </c>
      <c r="Y1" s="12"/>
      <c r="Z1" s="12"/>
      <c r="AA1" s="12"/>
    </row>
    <row r="2" spans="1:27" ht="12.75">
      <c r="A2" s="13" t="s">
        <v>180</v>
      </c>
      <c r="B2" s="14" t="s">
        <v>128</v>
      </c>
      <c r="C2" s="16" t="str">
        <f>A3</f>
        <v>Schorstein, Jana</v>
      </c>
      <c r="D2" s="16" t="str">
        <f>A8</f>
        <v>Giebl, Hanna</v>
      </c>
      <c r="E2" s="13">
        <v>3</v>
      </c>
      <c r="F2" s="13">
        <v>1</v>
      </c>
      <c r="G2" s="17">
        <f aca="true" t="shared" si="0" ref="G2:G22">IF(E2+F2&lt;1,"",IF(E2&gt;F2,1,0))</f>
        <v>1</v>
      </c>
      <c r="H2" s="17">
        <f aca="true" t="shared" si="1" ref="H2:H22">IF(E2+F2&lt;1,"",IF(E2&lt;F2,1,0))</f>
        <v>0</v>
      </c>
      <c r="J2" s="5" t="str">
        <f>A2</f>
        <v>Gricksch, Nele</v>
      </c>
      <c r="K2" s="18"/>
      <c r="L2" s="19" t="str">
        <f>E16&amp;" : "&amp;F16</f>
        <v>3 : 0</v>
      </c>
      <c r="M2" s="19" t="str">
        <f>E5&amp;" : "&amp;F5</f>
        <v>3 : 0</v>
      </c>
      <c r="N2" s="19" t="str">
        <f>E18&amp;" : "&amp;F18</f>
        <v>3 : 1</v>
      </c>
      <c r="O2" s="19" t="str">
        <f>E9&amp;" : "&amp;F9</f>
        <v>3 : 0</v>
      </c>
      <c r="P2" s="19" t="str">
        <f>E20&amp;" : "&amp;F20</f>
        <v>3 : 0</v>
      </c>
      <c r="Q2" s="20" t="str">
        <f>E13&amp;" : "&amp;F13</f>
        <v>3 : 0</v>
      </c>
      <c r="R2" s="21">
        <f>SUM(E16,E5,E18,E9,E20,E13,,,,)</f>
        <v>18</v>
      </c>
      <c r="S2" s="19">
        <f>SUM(F16,F5,F18,F9,F20,F13,,,,)</f>
        <v>1</v>
      </c>
      <c r="T2" s="22">
        <f>R2-S2</f>
        <v>17</v>
      </c>
      <c r="U2" s="21">
        <f>SUM(G16,G5,G18,G9,G20,G13,,,,)</f>
        <v>6</v>
      </c>
      <c r="V2" s="19">
        <f>SUM(H16,H5,H18,H9,H20,H13,,,,)</f>
        <v>0</v>
      </c>
      <c r="W2" s="22">
        <f>U2-V2</f>
        <v>6</v>
      </c>
      <c r="X2" s="23">
        <f>RANK(AA2,AA$2:AA$12,1)</f>
        <v>1</v>
      </c>
      <c r="Y2" s="12">
        <f>RANK(T2,T$2:T$12)</f>
        <v>1</v>
      </c>
      <c r="Z2" s="12">
        <f>RANK(W2,W$2:W$12)</f>
        <v>1</v>
      </c>
      <c r="AA2" s="12">
        <f>Z2*10+Y2</f>
        <v>11</v>
      </c>
    </row>
    <row r="3" spans="1:27" ht="12.75">
      <c r="A3" s="13" t="s">
        <v>181</v>
      </c>
      <c r="B3" s="14" t="s">
        <v>129</v>
      </c>
      <c r="C3" s="15" t="str">
        <f>A4</f>
        <v>Becker, Natalie</v>
      </c>
      <c r="D3" s="16" t="str">
        <f>A7</f>
        <v>Häntsch, Jacqueline</v>
      </c>
      <c r="E3" s="13">
        <v>3</v>
      </c>
      <c r="F3" s="13">
        <v>1</v>
      </c>
      <c r="G3" s="17">
        <f t="shared" si="0"/>
        <v>1</v>
      </c>
      <c r="H3" s="17">
        <f t="shared" si="1"/>
        <v>0</v>
      </c>
      <c r="J3" s="24" t="str">
        <f aca="true" t="shared" si="2" ref="J3:J8">A3</f>
        <v>Schorstein, Jana</v>
      </c>
      <c r="K3" s="25" t="str">
        <f>F16&amp;" : "&amp;E16</f>
        <v>0 : 3</v>
      </c>
      <c r="L3" s="18"/>
      <c r="M3" s="25" t="str">
        <f>E19&amp;" : "&amp;F19</f>
        <v>3 : 0</v>
      </c>
      <c r="N3" s="25" t="str">
        <f>E8&amp;" : "&amp;F8</f>
        <v>3 : 1</v>
      </c>
      <c r="O3" s="25" t="str">
        <f>E21&amp;" : "&amp;F21</f>
        <v>3 : 0</v>
      </c>
      <c r="P3" s="25" t="str">
        <f>E12&amp;" : "&amp;F12</f>
        <v>3 : 0</v>
      </c>
      <c r="Q3" s="26" t="str">
        <f>E2&amp;" : "&amp;F2</f>
        <v>3 : 1</v>
      </c>
      <c r="R3" s="27">
        <f>SUM(F16,E19,E8,E21,E12,E2,,,,)</f>
        <v>15</v>
      </c>
      <c r="S3" s="25">
        <f>SUM(E16,F19,F8,F21,F12,F2,,,,)</f>
        <v>5</v>
      </c>
      <c r="T3" s="28">
        <f aca="true" t="shared" si="3" ref="T3:T8">R3-S3</f>
        <v>10</v>
      </c>
      <c r="U3" s="27">
        <f>SUM(H16,G19,G8,G21,G12,G2,,,,)</f>
        <v>5</v>
      </c>
      <c r="V3" s="25">
        <f>SUM(G16,H19,H8,H21,H12,H2,,,,)</f>
        <v>1</v>
      </c>
      <c r="W3" s="28">
        <f aca="true" t="shared" si="4" ref="W3:W8">U3-V3</f>
        <v>4</v>
      </c>
      <c r="X3" s="29">
        <f aca="true" t="shared" si="5" ref="X3:X8">RANK(AA3,AA$2:AA$12,1)</f>
        <v>2</v>
      </c>
      <c r="Y3" s="12">
        <f aca="true" t="shared" si="6" ref="Y3:Y8">RANK(T3,T$2:T$12)</f>
        <v>2</v>
      </c>
      <c r="Z3" s="12">
        <f aca="true" t="shared" si="7" ref="Z3:Z8">RANK(W3,W$2:W$12)</f>
        <v>2</v>
      </c>
      <c r="AA3" s="12">
        <f aca="true" t="shared" si="8" ref="AA3:AA8">Z3*10+Y3</f>
        <v>22</v>
      </c>
    </row>
    <row r="4" spans="1:27" ht="12.75">
      <c r="A4" s="13" t="s">
        <v>182</v>
      </c>
      <c r="B4" s="14" t="s">
        <v>140</v>
      </c>
      <c r="C4" s="16" t="str">
        <f>A5</f>
        <v>Küthe, Caroline</v>
      </c>
      <c r="D4" s="16" t="str">
        <f>A6</f>
        <v>Grede, Laura</v>
      </c>
      <c r="E4" s="13">
        <v>3</v>
      </c>
      <c r="F4" s="13">
        <v>0</v>
      </c>
      <c r="G4" s="17">
        <f t="shared" si="0"/>
        <v>1</v>
      </c>
      <c r="H4" s="17">
        <f t="shared" si="1"/>
        <v>0</v>
      </c>
      <c r="J4" s="5" t="str">
        <f t="shared" si="2"/>
        <v>Becker, Natalie</v>
      </c>
      <c r="K4" s="19" t="str">
        <f>F5&amp;" : "&amp;E5</f>
        <v>0 : 3</v>
      </c>
      <c r="L4" s="19" t="str">
        <f>F19&amp;" : "&amp;E19</f>
        <v>0 : 3</v>
      </c>
      <c r="M4" s="18"/>
      <c r="N4" s="19" t="str">
        <f>E22&amp;" : "&amp;F22</f>
        <v>1 : 3</v>
      </c>
      <c r="O4" s="19" t="str">
        <f>E11&amp;" : "&amp;F11</f>
        <v>3 : 2</v>
      </c>
      <c r="P4" s="19" t="str">
        <f>E3&amp;" : "&amp;F3</f>
        <v>3 : 1</v>
      </c>
      <c r="Q4" s="20" t="str">
        <f>E15&amp;" : "&amp;F15</f>
        <v>0 : 3</v>
      </c>
      <c r="R4" s="21">
        <f>SUM(F5,F19,E22,E11,E3,E15,,,,)</f>
        <v>7</v>
      </c>
      <c r="S4" s="19">
        <f>SUM(E5,E19,F22,F11,F3,F15,,,,)</f>
        <v>15</v>
      </c>
      <c r="T4" s="22">
        <f t="shared" si="3"/>
        <v>-8</v>
      </c>
      <c r="U4" s="21">
        <f>SUM(H5,H19,G22,G11,G3,G15,,,,)</f>
        <v>2</v>
      </c>
      <c r="V4" s="19">
        <f>SUM(G5,G19,H22,H11,H3,H15,,,,)</f>
        <v>4</v>
      </c>
      <c r="W4" s="22">
        <f t="shared" si="4"/>
        <v>-2</v>
      </c>
      <c r="X4" s="23">
        <f t="shared" si="5"/>
        <v>5</v>
      </c>
      <c r="Y4" s="12">
        <f t="shared" si="6"/>
        <v>5</v>
      </c>
      <c r="Z4" s="12">
        <f t="shared" si="7"/>
        <v>5</v>
      </c>
      <c r="AA4" s="12">
        <f t="shared" si="8"/>
        <v>55</v>
      </c>
    </row>
    <row r="5" spans="1:27" ht="12.75">
      <c r="A5" s="13" t="s">
        <v>184</v>
      </c>
      <c r="B5" s="14" t="s">
        <v>130</v>
      </c>
      <c r="C5" s="15" t="str">
        <f>A2</f>
        <v>Gricksch, Nele</v>
      </c>
      <c r="D5" s="15" t="str">
        <f>A4</f>
        <v>Becker, Natalie</v>
      </c>
      <c r="E5" s="13">
        <v>3</v>
      </c>
      <c r="F5" s="13">
        <v>0</v>
      </c>
      <c r="G5" s="17">
        <f t="shared" si="0"/>
        <v>1</v>
      </c>
      <c r="H5" s="17">
        <f t="shared" si="1"/>
        <v>0</v>
      </c>
      <c r="J5" s="24" t="str">
        <f t="shared" si="2"/>
        <v>Küthe, Caroline</v>
      </c>
      <c r="K5" s="25" t="str">
        <f>F18&amp;" : "&amp;E18</f>
        <v>1 : 3</v>
      </c>
      <c r="L5" s="25" t="str">
        <f>F8&amp;" : "&amp;E8</f>
        <v>1 : 3</v>
      </c>
      <c r="M5" s="25" t="str">
        <f>F22&amp;" : "&amp;E22</f>
        <v>3 : 1</v>
      </c>
      <c r="N5" s="18"/>
      <c r="O5" s="25" t="str">
        <f>E4&amp;" : "&amp;F4</f>
        <v>3 : 0</v>
      </c>
      <c r="P5" s="25" t="str">
        <f>E14&amp;" : "&amp;F14</f>
        <v>3 : 0</v>
      </c>
      <c r="Q5" s="26" t="str">
        <f>E6&amp;" : "&amp;F6</f>
        <v>3 : 2</v>
      </c>
      <c r="R5" s="27">
        <f>SUM(F18,F8,F22,E4,E14,E6,,,,)</f>
        <v>14</v>
      </c>
      <c r="S5" s="25">
        <f>SUM(E18,E8,E22,F4,F14,F6,,,,)</f>
        <v>9</v>
      </c>
      <c r="T5" s="28">
        <f t="shared" si="3"/>
        <v>5</v>
      </c>
      <c r="U5" s="27">
        <f>SUM(H18,H8,H22,G4,G14,G6,,,,)</f>
        <v>4</v>
      </c>
      <c r="V5" s="25">
        <f>SUM(G18,G8,G22,H4,H14,H6,,,,)</f>
        <v>2</v>
      </c>
      <c r="W5" s="28">
        <f t="shared" si="4"/>
        <v>2</v>
      </c>
      <c r="X5" s="29">
        <f t="shared" si="5"/>
        <v>3</v>
      </c>
      <c r="Y5" s="12">
        <f t="shared" si="6"/>
        <v>3</v>
      </c>
      <c r="Z5" s="12">
        <f t="shared" si="7"/>
        <v>3</v>
      </c>
      <c r="AA5" s="12">
        <f t="shared" si="8"/>
        <v>33</v>
      </c>
    </row>
    <row r="6" spans="1:27" ht="12.75">
      <c r="A6" s="13" t="s">
        <v>185</v>
      </c>
      <c r="B6" s="14" t="s">
        <v>131</v>
      </c>
      <c r="C6" s="16" t="str">
        <f>A5</f>
        <v>Küthe, Caroline</v>
      </c>
      <c r="D6" s="16" t="str">
        <f>A8</f>
        <v>Giebl, Hanna</v>
      </c>
      <c r="E6" s="13">
        <v>3</v>
      </c>
      <c r="F6" s="13">
        <v>2</v>
      </c>
      <c r="G6" s="17">
        <f t="shared" si="0"/>
        <v>1</v>
      </c>
      <c r="H6" s="17">
        <f t="shared" si="1"/>
        <v>0</v>
      </c>
      <c r="J6" s="5" t="str">
        <f t="shared" si="2"/>
        <v>Grede, Laura</v>
      </c>
      <c r="K6" s="19" t="str">
        <f>F9&amp;" : "&amp;E9</f>
        <v>0 : 3</v>
      </c>
      <c r="L6" s="19" t="str">
        <f>F21&amp;" : "&amp;E21</f>
        <v>0 : 3</v>
      </c>
      <c r="M6" s="19" t="str">
        <f>F11&amp;" : "&amp;E11</f>
        <v>2 : 3</v>
      </c>
      <c r="N6" s="19" t="str">
        <f>F4&amp;" : "&amp;E4</f>
        <v>0 : 3</v>
      </c>
      <c r="O6" s="18"/>
      <c r="P6" s="19" t="str">
        <f>E7&amp;" : "&amp;F7</f>
        <v>3 : 0</v>
      </c>
      <c r="Q6" s="20" t="str">
        <f>E17&amp;" : "&amp;F17</f>
        <v>1 : 3</v>
      </c>
      <c r="R6" s="21">
        <f>SUM(F9,F21,F11,F4,E7,E17,,,,)</f>
        <v>6</v>
      </c>
      <c r="S6" s="19">
        <f>SUM(E9,E21,E11,E4,F7,F17,,,,)</f>
        <v>15</v>
      </c>
      <c r="T6" s="22">
        <f t="shared" si="3"/>
        <v>-9</v>
      </c>
      <c r="U6" s="21">
        <f>SUM(H9,H21,H11,H4,G7,G17,,,,)</f>
        <v>1</v>
      </c>
      <c r="V6" s="19">
        <f>SUM(G9,G21,G11,G4,H7,H17,,,,)</f>
        <v>5</v>
      </c>
      <c r="W6" s="22">
        <f t="shared" si="4"/>
        <v>-4</v>
      </c>
      <c r="X6" s="23">
        <f t="shared" si="5"/>
        <v>6</v>
      </c>
      <c r="Y6" s="12">
        <f t="shared" si="6"/>
        <v>6</v>
      </c>
      <c r="Z6" s="12">
        <f t="shared" si="7"/>
        <v>6</v>
      </c>
      <c r="AA6" s="12">
        <f t="shared" si="8"/>
        <v>66</v>
      </c>
    </row>
    <row r="7" spans="1:27" ht="12.75">
      <c r="A7" s="13" t="s">
        <v>186</v>
      </c>
      <c r="B7" s="14" t="s">
        <v>141</v>
      </c>
      <c r="C7" s="16" t="str">
        <f>A6</f>
        <v>Grede, Laura</v>
      </c>
      <c r="D7" s="16" t="str">
        <f>A7</f>
        <v>Häntsch, Jacqueline</v>
      </c>
      <c r="E7" s="13">
        <v>3</v>
      </c>
      <c r="F7" s="13">
        <v>0</v>
      </c>
      <c r="G7" s="17">
        <f t="shared" si="0"/>
        <v>1</v>
      </c>
      <c r="H7" s="17">
        <f t="shared" si="1"/>
        <v>0</v>
      </c>
      <c r="J7" s="24" t="str">
        <f t="shared" si="2"/>
        <v>Häntsch, Jacqueline</v>
      </c>
      <c r="K7" s="25" t="str">
        <f>F20&amp;" : "&amp;E20</f>
        <v>0 : 3</v>
      </c>
      <c r="L7" s="25" t="str">
        <f>F12&amp;" : "&amp;E12</f>
        <v>0 : 3</v>
      </c>
      <c r="M7" s="25" t="str">
        <f>F3&amp;" : "&amp;E3</f>
        <v>1 : 3</v>
      </c>
      <c r="N7" s="25" t="str">
        <f>F14&amp;" : "&amp;E14</f>
        <v>0 : 3</v>
      </c>
      <c r="O7" s="25" t="str">
        <f>F7&amp;" : "&amp;E7</f>
        <v>0 : 3</v>
      </c>
      <c r="P7" s="18"/>
      <c r="Q7" s="26" t="str">
        <f>E10&amp;" : "&amp;F10</f>
        <v>0 : 3</v>
      </c>
      <c r="R7" s="27">
        <f>SUM(F20,F12,F3,F14,F7,E10,,,,)</f>
        <v>1</v>
      </c>
      <c r="S7" s="25">
        <f>SUM(E20,E12,E3,E14,E7,F10,,,,)</f>
        <v>18</v>
      </c>
      <c r="T7" s="28">
        <f t="shared" si="3"/>
        <v>-17</v>
      </c>
      <c r="U7" s="27">
        <f>SUM(H20,H12,H3,H14,H7,G10,,,,)</f>
        <v>0</v>
      </c>
      <c r="V7" s="25">
        <f>SUM(G20,G12,G3,G14,G7,H10,,,,)</f>
        <v>6</v>
      </c>
      <c r="W7" s="28">
        <f t="shared" si="4"/>
        <v>-6</v>
      </c>
      <c r="X7" s="29">
        <f t="shared" si="5"/>
        <v>7</v>
      </c>
      <c r="Y7" s="12">
        <f t="shared" si="6"/>
        <v>7</v>
      </c>
      <c r="Z7" s="12">
        <f t="shared" si="7"/>
        <v>7</v>
      </c>
      <c r="AA7" s="12">
        <f t="shared" si="8"/>
        <v>77</v>
      </c>
    </row>
    <row r="8" spans="1:27" ht="13.5" thickBot="1">
      <c r="A8" s="13" t="s">
        <v>183</v>
      </c>
      <c r="B8" s="14" t="s">
        <v>132</v>
      </c>
      <c r="C8" s="16" t="str">
        <f>A3</f>
        <v>Schorstein, Jana</v>
      </c>
      <c r="D8" s="16" t="str">
        <f>A5</f>
        <v>Küthe, Caroline</v>
      </c>
      <c r="E8" s="13">
        <v>3</v>
      </c>
      <c r="F8" s="13">
        <v>1</v>
      </c>
      <c r="G8" s="17">
        <f t="shared" si="0"/>
        <v>1</v>
      </c>
      <c r="H8" s="17">
        <f t="shared" si="1"/>
        <v>0</v>
      </c>
      <c r="J8" s="5" t="str">
        <f t="shared" si="2"/>
        <v>Giebl, Hanna</v>
      </c>
      <c r="K8" s="19" t="str">
        <f>F13&amp;" : "&amp;E13</f>
        <v>0 : 3</v>
      </c>
      <c r="L8" s="19" t="str">
        <f>F2&amp;" : "&amp;E2</f>
        <v>1 : 3</v>
      </c>
      <c r="M8" s="19" t="str">
        <f>F15&amp;" : "&amp;E15</f>
        <v>3 : 0</v>
      </c>
      <c r="N8" s="19" t="str">
        <f>F6&amp;" : "&amp;E6</f>
        <v>2 : 3</v>
      </c>
      <c r="O8" s="19" t="str">
        <f>F17&amp;" : "&amp;E17</f>
        <v>3 : 1</v>
      </c>
      <c r="P8" s="19" t="str">
        <f>F10&amp;" : "&amp;E10</f>
        <v>3 : 0</v>
      </c>
      <c r="Q8" s="30"/>
      <c r="R8" s="31">
        <f>SUM(F13,F2,F15,F6,F17,F10,,,,)</f>
        <v>12</v>
      </c>
      <c r="S8" s="32">
        <f>SUM(E13,E2,E15,E6,E17,E10,,,,)</f>
        <v>10</v>
      </c>
      <c r="T8" s="33">
        <f t="shared" si="3"/>
        <v>2</v>
      </c>
      <c r="U8" s="31">
        <f>SUM(H13,H2,H15,H6,H17,H10,,,,)</f>
        <v>3</v>
      </c>
      <c r="V8" s="32">
        <f>SUM(G13,G2,G15,G6,G17,G10,,,,)</f>
        <v>3</v>
      </c>
      <c r="W8" s="33">
        <f t="shared" si="4"/>
        <v>0</v>
      </c>
      <c r="X8" s="23">
        <f t="shared" si="5"/>
        <v>4</v>
      </c>
      <c r="Y8" s="12">
        <f t="shared" si="6"/>
        <v>4</v>
      </c>
      <c r="Z8" s="12">
        <f t="shared" si="7"/>
        <v>4</v>
      </c>
      <c r="AA8" s="12">
        <f t="shared" si="8"/>
        <v>44</v>
      </c>
    </row>
    <row r="9" spans="1:8" ht="12.75">
      <c r="A9" s="34"/>
      <c r="B9" s="14" t="s">
        <v>133</v>
      </c>
      <c r="C9" s="15" t="str">
        <f>A2</f>
        <v>Gricksch, Nele</v>
      </c>
      <c r="D9" s="15" t="str">
        <f>A6</f>
        <v>Grede, Laura</v>
      </c>
      <c r="E9" s="13">
        <v>3</v>
      </c>
      <c r="F9" s="13">
        <v>0</v>
      </c>
      <c r="G9" s="17">
        <f t="shared" si="0"/>
        <v>1</v>
      </c>
      <c r="H9" s="17">
        <f t="shared" si="1"/>
        <v>0</v>
      </c>
    </row>
    <row r="10" spans="1:8" ht="12.75">
      <c r="A10" s="2"/>
      <c r="B10" s="14" t="s">
        <v>142</v>
      </c>
      <c r="C10" s="16" t="str">
        <f>A7</f>
        <v>Häntsch, Jacqueline</v>
      </c>
      <c r="D10" s="16" t="str">
        <f>A8</f>
        <v>Giebl, Hanna</v>
      </c>
      <c r="E10" s="13">
        <v>0</v>
      </c>
      <c r="F10" s="13">
        <v>3</v>
      </c>
      <c r="G10" s="17">
        <f t="shared" si="0"/>
        <v>0</v>
      </c>
      <c r="H10" s="17">
        <f t="shared" si="1"/>
        <v>1</v>
      </c>
    </row>
    <row r="11" spans="1:8" ht="12.75">
      <c r="A11" s="2"/>
      <c r="B11" s="14" t="s">
        <v>134</v>
      </c>
      <c r="C11" s="16" t="str">
        <f>A4</f>
        <v>Becker, Natalie</v>
      </c>
      <c r="D11" s="16" t="str">
        <f>A6</f>
        <v>Grede, Laura</v>
      </c>
      <c r="E11" s="13">
        <v>3</v>
      </c>
      <c r="F11" s="13">
        <v>2</v>
      </c>
      <c r="G11" s="17">
        <f t="shared" si="0"/>
        <v>1</v>
      </c>
      <c r="H11" s="17">
        <f t="shared" si="1"/>
        <v>0</v>
      </c>
    </row>
    <row r="12" spans="1:8" ht="12.75">
      <c r="A12" s="2"/>
      <c r="B12" s="14" t="s">
        <v>135</v>
      </c>
      <c r="C12" s="16" t="str">
        <f>A3</f>
        <v>Schorstein, Jana</v>
      </c>
      <c r="D12" s="16" t="str">
        <f>A7</f>
        <v>Häntsch, Jacqueline</v>
      </c>
      <c r="E12" s="13">
        <v>3</v>
      </c>
      <c r="F12" s="13">
        <v>0</v>
      </c>
      <c r="G12" s="17">
        <f t="shared" si="0"/>
        <v>1</v>
      </c>
      <c r="H12" s="17">
        <f t="shared" si="1"/>
        <v>0</v>
      </c>
    </row>
    <row r="13" spans="1:8" ht="12.75">
      <c r="A13" s="2"/>
      <c r="B13" s="14" t="s">
        <v>143</v>
      </c>
      <c r="C13" s="16" t="str">
        <f>A2</f>
        <v>Gricksch, Nele</v>
      </c>
      <c r="D13" s="15" t="str">
        <f>A8</f>
        <v>Giebl, Hanna</v>
      </c>
      <c r="E13" s="13">
        <v>3</v>
      </c>
      <c r="F13" s="13">
        <v>0</v>
      </c>
      <c r="G13" s="17">
        <f t="shared" si="0"/>
        <v>1</v>
      </c>
      <c r="H13" s="17">
        <f t="shared" si="1"/>
        <v>0</v>
      </c>
    </row>
    <row r="14" spans="2:8" ht="12.75">
      <c r="B14" s="14" t="s">
        <v>136</v>
      </c>
      <c r="C14" s="16" t="str">
        <f>A5</f>
        <v>Küthe, Caroline</v>
      </c>
      <c r="D14" s="16" t="str">
        <f>A7</f>
        <v>Häntsch, Jacqueline</v>
      </c>
      <c r="E14" s="13">
        <v>3</v>
      </c>
      <c r="F14" s="13">
        <v>0</v>
      </c>
      <c r="G14" s="17">
        <f t="shared" si="0"/>
        <v>1</v>
      </c>
      <c r="H14" s="17">
        <f t="shared" si="1"/>
        <v>0</v>
      </c>
    </row>
    <row r="15" spans="2:8" ht="12.75">
      <c r="B15" s="14" t="s">
        <v>137</v>
      </c>
      <c r="C15" s="16" t="str">
        <f>A4</f>
        <v>Becker, Natalie</v>
      </c>
      <c r="D15" s="16" t="str">
        <f>A8</f>
        <v>Giebl, Hanna</v>
      </c>
      <c r="E15" s="13">
        <v>0</v>
      </c>
      <c r="F15" s="13">
        <v>3</v>
      </c>
      <c r="G15" s="17">
        <f t="shared" si="0"/>
        <v>0</v>
      </c>
      <c r="H15" s="17">
        <f t="shared" si="1"/>
        <v>1</v>
      </c>
    </row>
    <row r="16" spans="2:8" ht="12.75">
      <c r="B16" s="14" t="s">
        <v>144</v>
      </c>
      <c r="C16" s="16" t="str">
        <f>A2</f>
        <v>Gricksch, Nele</v>
      </c>
      <c r="D16" s="16" t="str">
        <f>A3</f>
        <v>Schorstein, Jana</v>
      </c>
      <c r="E16" s="13">
        <v>3</v>
      </c>
      <c r="F16" s="13">
        <v>0</v>
      </c>
      <c r="G16" s="17">
        <f t="shared" si="0"/>
        <v>1</v>
      </c>
      <c r="H16" s="17">
        <f t="shared" si="1"/>
        <v>0</v>
      </c>
    </row>
    <row r="17" spans="2:8" ht="12.75">
      <c r="B17" s="14" t="s">
        <v>152</v>
      </c>
      <c r="C17" s="16" t="str">
        <f>A6</f>
        <v>Grede, Laura</v>
      </c>
      <c r="D17" s="16" t="str">
        <f>A8</f>
        <v>Giebl, Hanna</v>
      </c>
      <c r="E17" s="13">
        <v>1</v>
      </c>
      <c r="F17" s="13">
        <v>3</v>
      </c>
      <c r="G17" s="17">
        <f t="shared" si="0"/>
        <v>0</v>
      </c>
      <c r="H17" s="17">
        <f t="shared" si="1"/>
        <v>1</v>
      </c>
    </row>
    <row r="18" spans="2:8" ht="12.75">
      <c r="B18" s="14" t="s">
        <v>153</v>
      </c>
      <c r="C18" s="16" t="str">
        <f>A2</f>
        <v>Gricksch, Nele</v>
      </c>
      <c r="D18" s="15" t="str">
        <f>A5</f>
        <v>Küthe, Caroline</v>
      </c>
      <c r="E18" s="13">
        <v>3</v>
      </c>
      <c r="F18" s="13">
        <v>1</v>
      </c>
      <c r="G18" s="17">
        <f t="shared" si="0"/>
        <v>1</v>
      </c>
      <c r="H18" s="17">
        <f t="shared" si="1"/>
        <v>0</v>
      </c>
    </row>
    <row r="19" spans="2:8" ht="12.75">
      <c r="B19" s="14" t="s">
        <v>154</v>
      </c>
      <c r="C19" s="16" t="str">
        <f>A3</f>
        <v>Schorstein, Jana</v>
      </c>
      <c r="D19" s="16" t="str">
        <f>A4</f>
        <v>Becker, Natalie</v>
      </c>
      <c r="E19" s="13">
        <v>3</v>
      </c>
      <c r="F19" s="13">
        <v>0</v>
      </c>
      <c r="G19" s="17">
        <f t="shared" si="0"/>
        <v>1</v>
      </c>
      <c r="H19" s="17">
        <f t="shared" si="1"/>
        <v>0</v>
      </c>
    </row>
    <row r="20" spans="2:8" ht="12.75">
      <c r="B20" s="14" t="s">
        <v>156</v>
      </c>
      <c r="C20" s="16" t="str">
        <f>A2</f>
        <v>Gricksch, Nele</v>
      </c>
      <c r="D20" s="16" t="str">
        <f>A7</f>
        <v>Häntsch, Jacqueline</v>
      </c>
      <c r="E20" s="13">
        <v>3</v>
      </c>
      <c r="F20" s="13">
        <v>0</v>
      </c>
      <c r="G20" s="17">
        <f t="shared" si="0"/>
        <v>1</v>
      </c>
      <c r="H20" s="17">
        <f t="shared" si="1"/>
        <v>0</v>
      </c>
    </row>
    <row r="21" spans="2:8" ht="12.75">
      <c r="B21" s="14" t="s">
        <v>157</v>
      </c>
      <c r="C21" s="15" t="str">
        <f>A3</f>
        <v>Schorstein, Jana</v>
      </c>
      <c r="D21" s="15" t="str">
        <f>A6</f>
        <v>Grede, Laura</v>
      </c>
      <c r="E21" s="13">
        <v>3</v>
      </c>
      <c r="F21" s="13">
        <v>0</v>
      </c>
      <c r="G21" s="17">
        <f t="shared" si="0"/>
        <v>1</v>
      </c>
      <c r="H21" s="17">
        <f t="shared" si="1"/>
        <v>0</v>
      </c>
    </row>
    <row r="22" spans="2:8" ht="12.75">
      <c r="B22" s="14" t="s">
        <v>158</v>
      </c>
      <c r="C22" s="16" t="str">
        <f>A4</f>
        <v>Becker, Natalie</v>
      </c>
      <c r="D22" s="16" t="str">
        <f>A5</f>
        <v>Küthe, Caroline</v>
      </c>
      <c r="E22" s="13">
        <v>1</v>
      </c>
      <c r="F22" s="13">
        <v>3</v>
      </c>
      <c r="G22" s="17">
        <f t="shared" si="0"/>
        <v>0</v>
      </c>
      <c r="H22" s="17">
        <f t="shared" si="1"/>
        <v>1</v>
      </c>
    </row>
    <row r="23" spans="2:8" ht="12.75">
      <c r="B23" s="14"/>
      <c r="C23" s="16"/>
      <c r="D23" s="16"/>
      <c r="E23" s="34"/>
      <c r="F23" s="34"/>
      <c r="G23" s="37"/>
      <c r="H23" s="37"/>
    </row>
    <row r="24" spans="2:8" ht="12.75">
      <c r="B24" s="14"/>
      <c r="C24" s="16"/>
      <c r="D24" s="16"/>
      <c r="E24" s="34"/>
      <c r="F24" s="34"/>
      <c r="G24" s="37"/>
      <c r="H24" s="37"/>
    </row>
    <row r="25" spans="1:8" ht="12.75">
      <c r="A25" s="3" t="s">
        <v>160</v>
      </c>
      <c r="B25" s="14"/>
      <c r="C25" s="15"/>
      <c r="D25" s="15"/>
      <c r="E25" s="34"/>
      <c r="F25" s="34"/>
      <c r="G25" s="37"/>
      <c r="H25" s="37"/>
    </row>
    <row r="26" spans="2:8" ht="12.75">
      <c r="B26" s="14"/>
      <c r="C26" s="15"/>
      <c r="D26" s="15"/>
      <c r="E26" s="34"/>
      <c r="F26" s="34"/>
      <c r="G26" s="37"/>
      <c r="H26" s="37"/>
    </row>
    <row r="27" spans="2:8" ht="12.75">
      <c r="B27" s="14"/>
      <c r="C27" s="15"/>
      <c r="D27" s="16"/>
      <c r="E27" s="34"/>
      <c r="F27" s="34"/>
      <c r="G27" s="37"/>
      <c r="H27" s="37"/>
    </row>
    <row r="28" spans="2:8" ht="12.75">
      <c r="B28" s="14"/>
      <c r="C28" s="15"/>
      <c r="D28" s="16"/>
      <c r="E28" s="34"/>
      <c r="F28" s="34"/>
      <c r="G28" s="37"/>
      <c r="H28" s="37"/>
    </row>
    <row r="29" spans="2:8" ht="12.75">
      <c r="B29" s="14"/>
      <c r="C29" s="15"/>
      <c r="D29" s="15"/>
      <c r="E29" s="34"/>
      <c r="F29" s="34"/>
      <c r="G29" s="37"/>
      <c r="H29" s="37"/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K25" sqref="K25"/>
    </sheetView>
  </sheetViews>
  <sheetFormatPr defaultColWidth="11.421875" defaultRowHeight="15"/>
  <cols>
    <col min="1" max="1" width="18.28125" style="3" customWidth="1"/>
    <col min="2" max="2" width="6.28125" style="3" bestFit="1" customWidth="1"/>
    <col min="3" max="3" width="18.28125" style="3" customWidth="1"/>
    <col min="4" max="4" width="19.00390625" style="3" customWidth="1"/>
    <col min="5" max="5" width="6.28125" style="3" bestFit="1" customWidth="1"/>
    <col min="6" max="6" width="6.421875" style="3" bestFit="1" customWidth="1"/>
    <col min="7" max="8" width="2.00390625" style="36" bestFit="1" customWidth="1"/>
    <col min="9" max="9" width="3.7109375" style="3" customWidth="1"/>
    <col min="10" max="10" width="19.421875" style="3" customWidth="1"/>
    <col min="11" max="11" width="6.140625" style="3" bestFit="1" customWidth="1"/>
    <col min="12" max="12" width="6.421875" style="3" bestFit="1" customWidth="1"/>
    <col min="13" max="13" width="5.57421875" style="3" bestFit="1" customWidth="1"/>
    <col min="14" max="14" width="6.8515625" style="3" bestFit="1" customWidth="1"/>
    <col min="15" max="15" width="5.28125" style="3" bestFit="1" customWidth="1"/>
    <col min="16" max="17" width="6.00390625" style="3" bestFit="1" customWidth="1"/>
    <col min="18" max="18" width="5.00390625" style="35" bestFit="1" customWidth="1"/>
    <col min="19" max="19" width="4.421875" style="3" bestFit="1" customWidth="1"/>
    <col min="20" max="20" width="3.28125" style="3" bestFit="1" customWidth="1"/>
    <col min="21" max="21" width="5.00390625" style="3" bestFit="1" customWidth="1"/>
    <col min="22" max="22" width="4.421875" style="3" bestFit="1" customWidth="1"/>
    <col min="23" max="23" width="3.28125" style="3" bestFit="1" customWidth="1"/>
    <col min="24" max="24" width="5.57421875" style="3" bestFit="1" customWidth="1"/>
    <col min="25" max="26" width="1.7109375" style="3" hidden="1" customWidth="1"/>
    <col min="27" max="27" width="2.421875" style="3" hidden="1" customWidth="1"/>
    <col min="28" max="16384" width="11.421875" style="3" customWidth="1"/>
  </cols>
  <sheetData>
    <row r="1" spans="1:27" ht="12.75">
      <c r="A1" s="2" t="s">
        <v>116</v>
      </c>
      <c r="B1" s="3" t="s">
        <v>117</v>
      </c>
      <c r="C1" s="3" t="s">
        <v>118</v>
      </c>
      <c r="D1" s="3" t="s">
        <v>119</v>
      </c>
      <c r="E1" s="4" t="s">
        <v>120</v>
      </c>
      <c r="F1" s="4" t="s">
        <v>121</v>
      </c>
      <c r="G1" s="5"/>
      <c r="H1" s="5"/>
      <c r="J1" s="6"/>
      <c r="K1" s="6" t="str">
        <f>LEFT(A2,5)</f>
        <v>Tschu</v>
      </c>
      <c r="L1" s="6" t="str">
        <f>LEFT(A3,5)</f>
        <v>Seife</v>
      </c>
      <c r="M1" s="6" t="str">
        <f>LEFT(A4,5)</f>
        <v>Bey, </v>
      </c>
      <c r="N1" s="6" t="str">
        <f>LEFT(A5,5)</f>
        <v>Heide</v>
      </c>
      <c r="O1" s="6" t="str">
        <f>LEFT(A6,5)</f>
        <v>Küntz</v>
      </c>
      <c r="P1" s="6" t="str">
        <f>LEFT(A7,5)</f>
        <v>Schüt</v>
      </c>
      <c r="Q1" s="7" t="str">
        <f>LEFT(A8,5)</f>
        <v>Klee,</v>
      </c>
      <c r="R1" s="8" t="s">
        <v>122</v>
      </c>
      <c r="S1" s="9" t="s">
        <v>123</v>
      </c>
      <c r="T1" s="10" t="s">
        <v>124</v>
      </c>
      <c r="U1" s="8" t="s">
        <v>125</v>
      </c>
      <c r="V1" s="80" t="s">
        <v>126</v>
      </c>
      <c r="W1" s="39" t="s">
        <v>124</v>
      </c>
      <c r="X1" s="11" t="s">
        <v>127</v>
      </c>
      <c r="Y1" s="12"/>
      <c r="Z1" s="12"/>
      <c r="AA1" s="12"/>
    </row>
    <row r="2" spans="1:27" ht="12.75">
      <c r="A2" s="57" t="s">
        <v>187</v>
      </c>
      <c r="B2" s="14" t="s">
        <v>128</v>
      </c>
      <c r="C2" s="16" t="str">
        <f>A3</f>
        <v>Seifert, Jennifer</v>
      </c>
      <c r="D2" s="16" t="str">
        <f>A8</f>
        <v>Klee, Julia</v>
      </c>
      <c r="E2" s="13">
        <v>3</v>
      </c>
      <c r="F2" s="13">
        <v>0</v>
      </c>
      <c r="G2" s="17">
        <f aca="true" t="shared" si="0" ref="G2:G22">IF(E2+F2&lt;1,"",IF(E2&gt;F2,1,0))</f>
        <v>1</v>
      </c>
      <c r="H2" s="17">
        <f aca="true" t="shared" si="1" ref="H2:H22">IF(E2+F2&lt;1,"",IF(E2&lt;F2,1,0))</f>
        <v>0</v>
      </c>
      <c r="J2" s="5" t="str">
        <f>A2</f>
        <v>Tschunichin, Diana</v>
      </c>
      <c r="K2" s="18"/>
      <c r="L2" s="19" t="str">
        <f>E16&amp;" : "&amp;F16</f>
        <v>3 : 1</v>
      </c>
      <c r="M2" s="19" t="str">
        <f>E5&amp;" : "&amp;F5</f>
        <v>1 : 3</v>
      </c>
      <c r="N2" s="19" t="str">
        <f>E18&amp;" : "&amp;F18</f>
        <v>3 : 1</v>
      </c>
      <c r="O2" s="19" t="str">
        <f>E9&amp;" : "&amp;F9</f>
        <v>3 : 0</v>
      </c>
      <c r="P2" s="19" t="str">
        <f>E20&amp;" : "&amp;F20</f>
        <v>3 : 0</v>
      </c>
      <c r="Q2" s="20" t="str">
        <f>E13&amp;" : "&amp;F13</f>
        <v>3 : 0</v>
      </c>
      <c r="R2" s="21">
        <f>SUM(E16,E5,E18,E9,E20,E13,,,,)</f>
        <v>16</v>
      </c>
      <c r="S2" s="19">
        <f>SUM(F16,F5,F18,F9,F20,F13,,,,)</f>
        <v>5</v>
      </c>
      <c r="T2" s="22">
        <f>R2-S2</f>
        <v>11</v>
      </c>
      <c r="U2" s="21">
        <f>SUM(G16,G5,G18,G9,G20,G13,,,,)</f>
        <v>5</v>
      </c>
      <c r="V2" s="19">
        <f>SUM(H16,H5,H18,H9,H20,H13,,,,)</f>
        <v>1</v>
      </c>
      <c r="W2" s="22">
        <f>U2-V2</f>
        <v>4</v>
      </c>
      <c r="X2" s="23">
        <f>RANK(AA2,AA$2:AA$12,1)</f>
        <v>2</v>
      </c>
      <c r="Y2" s="12">
        <f>RANK(T2,T$2:T$12)</f>
        <v>2</v>
      </c>
      <c r="Z2" s="12">
        <f>RANK(W2,W$2:W$12)</f>
        <v>2</v>
      </c>
      <c r="AA2" s="12">
        <f>Z2*10+Y2</f>
        <v>22</v>
      </c>
    </row>
    <row r="3" spans="1:27" ht="12.75">
      <c r="A3" s="57" t="s">
        <v>188</v>
      </c>
      <c r="B3" s="14" t="s">
        <v>129</v>
      </c>
      <c r="C3" s="15" t="str">
        <f>A4</f>
        <v>Bey, Malena</v>
      </c>
      <c r="D3" s="16" t="str">
        <f>A7</f>
        <v>Schütt, Denise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 aca="true" t="shared" si="2" ref="J3:J8">A3</f>
        <v>Seifert, Jennifer</v>
      </c>
      <c r="K3" s="25" t="str">
        <f>F16&amp;" : "&amp;E16</f>
        <v>1 : 3</v>
      </c>
      <c r="L3" s="18"/>
      <c r="M3" s="25" t="str">
        <f>E19&amp;" : "&amp;F19</f>
        <v>0 : 3</v>
      </c>
      <c r="N3" s="25" t="str">
        <f>E8&amp;" : "&amp;F8</f>
        <v>3 : 1</v>
      </c>
      <c r="O3" s="25" t="str">
        <f>E21&amp;" : "&amp;F21</f>
        <v>3 : 0</v>
      </c>
      <c r="P3" s="25" t="str">
        <f>E12&amp;" : "&amp;F12</f>
        <v>3 : 0</v>
      </c>
      <c r="Q3" s="26" t="str">
        <f>E2&amp;" : "&amp;F2</f>
        <v>3 : 0</v>
      </c>
      <c r="R3" s="27">
        <f>SUM(F16,E19,E8,E21,E12,E2,,,,)</f>
        <v>13</v>
      </c>
      <c r="S3" s="25">
        <f>SUM(E16,F19,F8,F21,F12,F2,,,,)</f>
        <v>7</v>
      </c>
      <c r="T3" s="28">
        <f aca="true" t="shared" si="3" ref="T3:T8">R3-S3</f>
        <v>6</v>
      </c>
      <c r="U3" s="27">
        <f>SUM(H16,G19,G8,G21,G12,G2,,,,)</f>
        <v>4</v>
      </c>
      <c r="V3" s="25">
        <f>SUM(G16,H19,H8,H21,H12,H2,,,,)</f>
        <v>2</v>
      </c>
      <c r="W3" s="28">
        <f aca="true" t="shared" si="4" ref="W3:W8">U3-V3</f>
        <v>2</v>
      </c>
      <c r="X3" s="29">
        <f aca="true" t="shared" si="5" ref="X3:X8">RANK(AA3,AA$2:AA$12,1)</f>
        <v>3</v>
      </c>
      <c r="Y3" s="12">
        <f aca="true" t="shared" si="6" ref="Y3:Y8">RANK(T3,T$2:T$12)</f>
        <v>3</v>
      </c>
      <c r="Z3" s="12">
        <f aca="true" t="shared" si="7" ref="Z3:Z8">RANK(W3,W$2:W$12)</f>
        <v>3</v>
      </c>
      <c r="AA3" s="12">
        <f aca="true" t="shared" si="8" ref="AA3:AA8">Z3*10+Y3</f>
        <v>33</v>
      </c>
    </row>
    <row r="4" spans="1:27" ht="12.75">
      <c r="A4" s="57" t="s">
        <v>189</v>
      </c>
      <c r="B4" s="14" t="s">
        <v>140</v>
      </c>
      <c r="C4" s="16" t="str">
        <f>A5</f>
        <v>Heidelbach, Tabea</v>
      </c>
      <c r="D4" s="16" t="str">
        <f>A6</f>
        <v>Küntzel, Anna-Sophia</v>
      </c>
      <c r="E4" s="13">
        <v>3</v>
      </c>
      <c r="F4" s="13">
        <v>2</v>
      </c>
      <c r="G4" s="17">
        <f t="shared" si="0"/>
        <v>1</v>
      </c>
      <c r="H4" s="17">
        <f t="shared" si="1"/>
        <v>0</v>
      </c>
      <c r="J4" s="5" t="str">
        <f t="shared" si="2"/>
        <v>Bey, Malena</v>
      </c>
      <c r="K4" s="19" t="str">
        <f>F5&amp;" : "&amp;E5</f>
        <v>3 : 1</v>
      </c>
      <c r="L4" s="19" t="str">
        <f>F19&amp;" : "&amp;E19</f>
        <v>3 : 0</v>
      </c>
      <c r="M4" s="18"/>
      <c r="N4" s="19" t="str">
        <f>E22&amp;" : "&amp;F22</f>
        <v>3 : 0</v>
      </c>
      <c r="O4" s="19" t="str">
        <f>E11&amp;" : "&amp;F11</f>
        <v>3 : 0</v>
      </c>
      <c r="P4" s="19" t="str">
        <f>E3&amp;" : "&amp;F3</f>
        <v>3 : 0</v>
      </c>
      <c r="Q4" s="20" t="str">
        <f>E15&amp;" : "&amp;F15</f>
        <v>3 : 0</v>
      </c>
      <c r="R4" s="21">
        <f>SUM(F5,F19,E22,E11,E3,E15,,,,)</f>
        <v>18</v>
      </c>
      <c r="S4" s="19">
        <f>SUM(E5,E19,F22,F11,F3,F15,,,,)</f>
        <v>1</v>
      </c>
      <c r="T4" s="22">
        <f t="shared" si="3"/>
        <v>17</v>
      </c>
      <c r="U4" s="21">
        <f>SUM(H5,H19,G22,G11,G3,G15,,,,)</f>
        <v>6</v>
      </c>
      <c r="V4" s="19">
        <f>SUM(G5,G19,H22,H11,H3,H15,,,,)</f>
        <v>0</v>
      </c>
      <c r="W4" s="22">
        <f t="shared" si="4"/>
        <v>6</v>
      </c>
      <c r="X4" s="23">
        <f t="shared" si="5"/>
        <v>1</v>
      </c>
      <c r="Y4" s="12">
        <f t="shared" si="6"/>
        <v>1</v>
      </c>
      <c r="Z4" s="12">
        <f t="shared" si="7"/>
        <v>1</v>
      </c>
      <c r="AA4" s="12">
        <f t="shared" si="8"/>
        <v>11</v>
      </c>
    </row>
    <row r="5" spans="1:27" ht="12.75">
      <c r="A5" s="57" t="s">
        <v>192</v>
      </c>
      <c r="B5" s="14" t="s">
        <v>130</v>
      </c>
      <c r="C5" s="15" t="str">
        <f>A2</f>
        <v>Tschunichin, Diana</v>
      </c>
      <c r="D5" s="15" t="str">
        <f>A4</f>
        <v>Bey, Malena</v>
      </c>
      <c r="E5" s="13">
        <v>1</v>
      </c>
      <c r="F5" s="13">
        <v>3</v>
      </c>
      <c r="G5" s="17">
        <f t="shared" si="0"/>
        <v>0</v>
      </c>
      <c r="H5" s="17">
        <f t="shared" si="1"/>
        <v>1</v>
      </c>
      <c r="J5" s="24" t="str">
        <f t="shared" si="2"/>
        <v>Heidelbach, Tabea</v>
      </c>
      <c r="K5" s="25" t="str">
        <f>F18&amp;" : "&amp;E18</f>
        <v>1 : 3</v>
      </c>
      <c r="L5" s="25" t="str">
        <f>F8&amp;" : "&amp;E8</f>
        <v>1 : 3</v>
      </c>
      <c r="M5" s="25" t="str">
        <f>F22&amp;" : "&amp;E22</f>
        <v>0 : 3</v>
      </c>
      <c r="N5" s="18"/>
      <c r="O5" s="25" t="str">
        <f>E4&amp;" : "&amp;F4</f>
        <v>3 : 2</v>
      </c>
      <c r="P5" s="25" t="str">
        <f>E14&amp;" : "&amp;F14</f>
        <v>3 : 0</v>
      </c>
      <c r="Q5" s="26" t="str">
        <f>E6&amp;" : "&amp;F6</f>
        <v>3 : 2</v>
      </c>
      <c r="R5" s="27">
        <f>SUM(F18,F8,F22,E4,E14,E6,,,,)</f>
        <v>11</v>
      </c>
      <c r="S5" s="25">
        <f>SUM(E18,E8,E22,F4,F14,F6,,,,)</f>
        <v>13</v>
      </c>
      <c r="T5" s="28">
        <f t="shared" si="3"/>
        <v>-2</v>
      </c>
      <c r="U5" s="27">
        <f>SUM(H18,H8,H22,G4,G14,G6,,,,)</f>
        <v>3</v>
      </c>
      <c r="V5" s="25">
        <f>SUM(G18,G8,G22,H4,H14,H6,,,,)</f>
        <v>3</v>
      </c>
      <c r="W5" s="28">
        <f t="shared" si="4"/>
        <v>0</v>
      </c>
      <c r="X5" s="29">
        <f t="shared" si="5"/>
        <v>4</v>
      </c>
      <c r="Y5" s="12">
        <f t="shared" si="6"/>
        <v>4</v>
      </c>
      <c r="Z5" s="12">
        <f t="shared" si="7"/>
        <v>4</v>
      </c>
      <c r="AA5" s="12">
        <f t="shared" si="8"/>
        <v>44</v>
      </c>
    </row>
    <row r="6" spans="1:27" ht="12.75">
      <c r="A6" s="57" t="s">
        <v>191</v>
      </c>
      <c r="B6" s="14" t="s">
        <v>131</v>
      </c>
      <c r="C6" s="16" t="str">
        <f>A5</f>
        <v>Heidelbach, Tabea</v>
      </c>
      <c r="D6" s="16" t="str">
        <f>A8</f>
        <v>Klee, Julia</v>
      </c>
      <c r="E6" s="13">
        <v>3</v>
      </c>
      <c r="F6" s="13">
        <v>2</v>
      </c>
      <c r="G6" s="17">
        <f t="shared" si="0"/>
        <v>1</v>
      </c>
      <c r="H6" s="17">
        <f t="shared" si="1"/>
        <v>0</v>
      </c>
      <c r="J6" s="5" t="str">
        <f t="shared" si="2"/>
        <v>Küntzel, Anna-Sophia</v>
      </c>
      <c r="K6" s="19" t="str">
        <f>F9&amp;" : "&amp;E9</f>
        <v>0 : 3</v>
      </c>
      <c r="L6" s="19" t="str">
        <f>F21&amp;" : "&amp;E21</f>
        <v>0 : 3</v>
      </c>
      <c r="M6" s="19" t="str">
        <f>F11&amp;" : "&amp;E11</f>
        <v>0 : 3</v>
      </c>
      <c r="N6" s="19" t="str">
        <f>F4&amp;" : "&amp;E4</f>
        <v>2 : 3</v>
      </c>
      <c r="O6" s="18"/>
      <c r="P6" s="19" t="str">
        <f>E7&amp;" : "&amp;F7</f>
        <v>3 : 0</v>
      </c>
      <c r="Q6" s="20" t="str">
        <f>E17&amp;" : "&amp;F17</f>
        <v>0 : 3</v>
      </c>
      <c r="R6" s="21">
        <f>SUM(F9,F21,F11,F4,E7,E17,,,,)</f>
        <v>5</v>
      </c>
      <c r="S6" s="19">
        <f>SUM(E9,E21,E11,E4,F7,F17,,,,)</f>
        <v>15</v>
      </c>
      <c r="T6" s="22">
        <f t="shared" si="3"/>
        <v>-10</v>
      </c>
      <c r="U6" s="21">
        <f>SUM(H9,H21,H11,H4,G7,G17,,,,)</f>
        <v>1</v>
      </c>
      <c r="V6" s="19">
        <f>SUM(G9,G21,G11,G4,H7,H17,,,,)</f>
        <v>5</v>
      </c>
      <c r="W6" s="22">
        <f t="shared" si="4"/>
        <v>-4</v>
      </c>
      <c r="X6" s="23">
        <f t="shared" si="5"/>
        <v>6</v>
      </c>
      <c r="Y6" s="12">
        <f t="shared" si="6"/>
        <v>6</v>
      </c>
      <c r="Z6" s="12">
        <f t="shared" si="7"/>
        <v>6</v>
      </c>
      <c r="AA6" s="12">
        <f t="shared" si="8"/>
        <v>66</v>
      </c>
    </row>
    <row r="7" spans="1:27" ht="12.75">
      <c r="A7" s="57" t="s">
        <v>193</v>
      </c>
      <c r="B7" s="14" t="s">
        <v>141</v>
      </c>
      <c r="C7" s="16" t="str">
        <f>A6</f>
        <v>Küntzel, Anna-Sophia</v>
      </c>
      <c r="D7" s="16" t="str">
        <f>A7</f>
        <v>Schütt, Denise</v>
      </c>
      <c r="E7" s="13">
        <v>3</v>
      </c>
      <c r="F7" s="13">
        <v>0</v>
      </c>
      <c r="G7" s="17">
        <f t="shared" si="0"/>
        <v>1</v>
      </c>
      <c r="H7" s="17">
        <f t="shared" si="1"/>
        <v>0</v>
      </c>
      <c r="J7" s="24" t="str">
        <f t="shared" si="2"/>
        <v>Schütt, Denise</v>
      </c>
      <c r="K7" s="25" t="str">
        <f>F20&amp;" : "&amp;E20</f>
        <v>0 : 3</v>
      </c>
      <c r="L7" s="25" t="str">
        <f>F12&amp;" : "&amp;E12</f>
        <v>0 : 3</v>
      </c>
      <c r="M7" s="25" t="str">
        <f>F3&amp;" : "&amp;E3</f>
        <v>0 : 3</v>
      </c>
      <c r="N7" s="25" t="str">
        <f>F14&amp;" : "&amp;E14</f>
        <v>0 : 3</v>
      </c>
      <c r="O7" s="25" t="str">
        <f>F7&amp;" : "&amp;E7</f>
        <v>0 : 3</v>
      </c>
      <c r="P7" s="18"/>
      <c r="Q7" s="26" t="str">
        <f>E10&amp;" : "&amp;F10</f>
        <v>0 : 3</v>
      </c>
      <c r="R7" s="27">
        <f>SUM(F20,F12,F3,F14,F7,E10,,,,)</f>
        <v>0</v>
      </c>
      <c r="S7" s="25">
        <f>SUM(E20,E12,E3,E14,E7,F10,,,,)</f>
        <v>18</v>
      </c>
      <c r="T7" s="28">
        <f t="shared" si="3"/>
        <v>-18</v>
      </c>
      <c r="U7" s="27">
        <f>SUM(H20,H12,H3,H14,H7,G10,,,,)</f>
        <v>0</v>
      </c>
      <c r="V7" s="25">
        <f>SUM(G20,G12,G3,G14,G7,H10,,,,)</f>
        <v>6</v>
      </c>
      <c r="W7" s="28">
        <f t="shared" si="4"/>
        <v>-6</v>
      </c>
      <c r="X7" s="29">
        <f t="shared" si="5"/>
        <v>7</v>
      </c>
      <c r="Y7" s="12">
        <f t="shared" si="6"/>
        <v>7</v>
      </c>
      <c r="Z7" s="12">
        <f t="shared" si="7"/>
        <v>7</v>
      </c>
      <c r="AA7" s="12">
        <f t="shared" si="8"/>
        <v>77</v>
      </c>
    </row>
    <row r="8" spans="1:27" ht="13.5" thickBot="1">
      <c r="A8" s="57" t="s">
        <v>190</v>
      </c>
      <c r="B8" s="14" t="s">
        <v>132</v>
      </c>
      <c r="C8" s="16" t="str">
        <f>A3</f>
        <v>Seifert, Jennifer</v>
      </c>
      <c r="D8" s="16" t="str">
        <f>A5</f>
        <v>Heidelbach, Tabea</v>
      </c>
      <c r="E8" s="13">
        <v>3</v>
      </c>
      <c r="F8" s="13">
        <v>1</v>
      </c>
      <c r="G8" s="17">
        <f t="shared" si="0"/>
        <v>1</v>
      </c>
      <c r="H8" s="17">
        <f t="shared" si="1"/>
        <v>0</v>
      </c>
      <c r="J8" s="5" t="str">
        <f t="shared" si="2"/>
        <v>Klee, Julia</v>
      </c>
      <c r="K8" s="19" t="str">
        <f>F13&amp;" : "&amp;E13</f>
        <v>0 : 3</v>
      </c>
      <c r="L8" s="19" t="str">
        <f>F2&amp;" : "&amp;E2</f>
        <v>0 : 3</v>
      </c>
      <c r="M8" s="19" t="str">
        <f>F15&amp;" : "&amp;E15</f>
        <v>0 : 3</v>
      </c>
      <c r="N8" s="19" t="str">
        <f>F6&amp;" : "&amp;E6</f>
        <v>2 : 3</v>
      </c>
      <c r="O8" s="19" t="str">
        <f>F17&amp;" : "&amp;E17</f>
        <v>3 : 0</v>
      </c>
      <c r="P8" s="19" t="str">
        <f>F10&amp;" : "&amp;E10</f>
        <v>3 : 0</v>
      </c>
      <c r="Q8" s="30"/>
      <c r="R8" s="31">
        <f>SUM(F13,F2,F15,F6,F17,F10,,,,)</f>
        <v>8</v>
      </c>
      <c r="S8" s="32">
        <f>SUM(E13,E2,E15,E6,E17,E10,,,,)</f>
        <v>12</v>
      </c>
      <c r="T8" s="33">
        <f t="shared" si="3"/>
        <v>-4</v>
      </c>
      <c r="U8" s="31">
        <f>SUM(H13,H2,H15,H6,H17,H10,,,,)</f>
        <v>2</v>
      </c>
      <c r="V8" s="32">
        <f>SUM(G13,G2,G15,G6,G17,G10,,,,)</f>
        <v>4</v>
      </c>
      <c r="W8" s="33">
        <f t="shared" si="4"/>
        <v>-2</v>
      </c>
      <c r="X8" s="23">
        <f t="shared" si="5"/>
        <v>5</v>
      </c>
      <c r="Y8" s="12">
        <f t="shared" si="6"/>
        <v>5</v>
      </c>
      <c r="Z8" s="12">
        <f t="shared" si="7"/>
        <v>5</v>
      </c>
      <c r="AA8" s="12">
        <f t="shared" si="8"/>
        <v>55</v>
      </c>
    </row>
    <row r="9" spans="1:8" ht="12.75">
      <c r="A9" s="34"/>
      <c r="B9" s="14" t="s">
        <v>133</v>
      </c>
      <c r="C9" s="15" t="str">
        <f>A2</f>
        <v>Tschunichin, Diana</v>
      </c>
      <c r="D9" s="15" t="str">
        <f>A6</f>
        <v>Küntzel, Anna-Sophia</v>
      </c>
      <c r="E9" s="13">
        <v>3</v>
      </c>
      <c r="F9" s="13">
        <v>0</v>
      </c>
      <c r="G9" s="17">
        <f t="shared" si="0"/>
        <v>1</v>
      </c>
      <c r="H9" s="17">
        <f t="shared" si="1"/>
        <v>0</v>
      </c>
    </row>
    <row r="10" spans="1:8" ht="12.75">
      <c r="A10" s="2"/>
      <c r="B10" s="14" t="s">
        <v>142</v>
      </c>
      <c r="C10" s="16" t="str">
        <f>A7</f>
        <v>Schütt, Denise</v>
      </c>
      <c r="D10" s="16" t="str">
        <f>A8</f>
        <v>Klee, Julia</v>
      </c>
      <c r="E10" s="13">
        <v>0</v>
      </c>
      <c r="F10" s="13">
        <v>3</v>
      </c>
      <c r="G10" s="17">
        <f t="shared" si="0"/>
        <v>0</v>
      </c>
      <c r="H10" s="17">
        <f t="shared" si="1"/>
        <v>1</v>
      </c>
    </row>
    <row r="11" spans="1:8" ht="12.75">
      <c r="A11" s="2"/>
      <c r="B11" s="14" t="s">
        <v>134</v>
      </c>
      <c r="C11" s="16" t="str">
        <f>A4</f>
        <v>Bey, Malena</v>
      </c>
      <c r="D11" s="16" t="str">
        <f>A6</f>
        <v>Küntzel, Anna-Sophia</v>
      </c>
      <c r="E11" s="13">
        <v>3</v>
      </c>
      <c r="F11" s="13">
        <v>0</v>
      </c>
      <c r="G11" s="17">
        <f t="shared" si="0"/>
        <v>1</v>
      </c>
      <c r="H11" s="17">
        <f t="shared" si="1"/>
        <v>0</v>
      </c>
    </row>
    <row r="12" spans="1:8" ht="12.75">
      <c r="A12" s="2"/>
      <c r="B12" s="14" t="s">
        <v>135</v>
      </c>
      <c r="C12" s="16" t="str">
        <f>A3</f>
        <v>Seifert, Jennifer</v>
      </c>
      <c r="D12" s="16" t="str">
        <f>A7</f>
        <v>Schütt, Denise</v>
      </c>
      <c r="E12" s="13">
        <v>3</v>
      </c>
      <c r="F12" s="13">
        <v>0</v>
      </c>
      <c r="G12" s="17">
        <f t="shared" si="0"/>
        <v>1</v>
      </c>
      <c r="H12" s="17">
        <f t="shared" si="1"/>
        <v>0</v>
      </c>
    </row>
    <row r="13" spans="1:8" ht="12.75">
      <c r="A13" s="2"/>
      <c r="B13" s="14" t="s">
        <v>143</v>
      </c>
      <c r="C13" s="16" t="str">
        <f>A2</f>
        <v>Tschunichin, Diana</v>
      </c>
      <c r="D13" s="15" t="str">
        <f>A8</f>
        <v>Klee, Julia</v>
      </c>
      <c r="E13" s="13">
        <v>3</v>
      </c>
      <c r="F13" s="13">
        <v>0</v>
      </c>
      <c r="G13" s="17">
        <f t="shared" si="0"/>
        <v>1</v>
      </c>
      <c r="H13" s="17">
        <f t="shared" si="1"/>
        <v>0</v>
      </c>
    </row>
    <row r="14" spans="2:8" ht="12.75">
      <c r="B14" s="14" t="s">
        <v>136</v>
      </c>
      <c r="C14" s="16" t="str">
        <f>A5</f>
        <v>Heidelbach, Tabea</v>
      </c>
      <c r="D14" s="16" t="str">
        <f>A7</f>
        <v>Schütt, Denise</v>
      </c>
      <c r="E14" s="13">
        <v>3</v>
      </c>
      <c r="F14" s="13">
        <v>0</v>
      </c>
      <c r="G14" s="17">
        <f t="shared" si="0"/>
        <v>1</v>
      </c>
      <c r="H14" s="17">
        <f t="shared" si="1"/>
        <v>0</v>
      </c>
    </row>
    <row r="15" spans="2:8" ht="12.75">
      <c r="B15" s="14" t="s">
        <v>137</v>
      </c>
      <c r="C15" s="16" t="str">
        <f>A4</f>
        <v>Bey, Malena</v>
      </c>
      <c r="D15" s="16" t="str">
        <f>A8</f>
        <v>Klee, Julia</v>
      </c>
      <c r="E15" s="13">
        <v>3</v>
      </c>
      <c r="F15" s="13">
        <v>0</v>
      </c>
      <c r="G15" s="17">
        <f t="shared" si="0"/>
        <v>1</v>
      </c>
      <c r="H15" s="17">
        <f t="shared" si="1"/>
        <v>0</v>
      </c>
    </row>
    <row r="16" spans="2:8" ht="12.75">
      <c r="B16" s="14" t="s">
        <v>144</v>
      </c>
      <c r="C16" s="16" t="str">
        <f>A2</f>
        <v>Tschunichin, Diana</v>
      </c>
      <c r="D16" s="16" t="str">
        <f>A3</f>
        <v>Seifert, Jennifer</v>
      </c>
      <c r="E16" s="13">
        <v>3</v>
      </c>
      <c r="F16" s="13">
        <v>1</v>
      </c>
      <c r="G16" s="17">
        <f t="shared" si="0"/>
        <v>1</v>
      </c>
      <c r="H16" s="17">
        <f t="shared" si="1"/>
        <v>0</v>
      </c>
    </row>
    <row r="17" spans="2:8" ht="12.75">
      <c r="B17" s="14" t="s">
        <v>152</v>
      </c>
      <c r="C17" s="16" t="str">
        <f>A6</f>
        <v>Küntzel, Anna-Sophia</v>
      </c>
      <c r="D17" s="16" t="str">
        <f>A8</f>
        <v>Klee, Julia</v>
      </c>
      <c r="E17" s="13">
        <v>0</v>
      </c>
      <c r="F17" s="13">
        <v>3</v>
      </c>
      <c r="G17" s="17">
        <f t="shared" si="0"/>
        <v>0</v>
      </c>
      <c r="H17" s="17">
        <f t="shared" si="1"/>
        <v>1</v>
      </c>
    </row>
    <row r="18" spans="2:8" ht="12.75">
      <c r="B18" s="14" t="s">
        <v>153</v>
      </c>
      <c r="C18" s="16" t="str">
        <f>A2</f>
        <v>Tschunichin, Diana</v>
      </c>
      <c r="D18" s="15" t="str">
        <f>A5</f>
        <v>Heidelbach, Tabea</v>
      </c>
      <c r="E18" s="13">
        <v>3</v>
      </c>
      <c r="F18" s="13">
        <v>1</v>
      </c>
      <c r="G18" s="17">
        <f t="shared" si="0"/>
        <v>1</v>
      </c>
      <c r="H18" s="17">
        <f t="shared" si="1"/>
        <v>0</v>
      </c>
    </row>
    <row r="19" spans="2:8" ht="12.75">
      <c r="B19" s="14" t="s">
        <v>154</v>
      </c>
      <c r="C19" s="16" t="str">
        <f>A3</f>
        <v>Seifert, Jennifer</v>
      </c>
      <c r="D19" s="16" t="str">
        <f>A4</f>
        <v>Bey, Malena</v>
      </c>
      <c r="E19" s="13">
        <v>0</v>
      </c>
      <c r="F19" s="13">
        <v>3</v>
      </c>
      <c r="G19" s="17">
        <f t="shared" si="0"/>
        <v>0</v>
      </c>
      <c r="H19" s="17">
        <f t="shared" si="1"/>
        <v>1</v>
      </c>
    </row>
    <row r="20" spans="2:8" ht="12.75">
      <c r="B20" s="14" t="s">
        <v>156</v>
      </c>
      <c r="C20" s="16" t="str">
        <f>A2</f>
        <v>Tschunichin, Diana</v>
      </c>
      <c r="D20" s="16" t="str">
        <f>A7</f>
        <v>Schütt, Denise</v>
      </c>
      <c r="E20" s="13">
        <v>3</v>
      </c>
      <c r="F20" s="13">
        <v>0</v>
      </c>
      <c r="G20" s="17">
        <f t="shared" si="0"/>
        <v>1</v>
      </c>
      <c r="H20" s="17">
        <f t="shared" si="1"/>
        <v>0</v>
      </c>
    </row>
    <row r="21" spans="2:8" ht="12.75">
      <c r="B21" s="14" t="s">
        <v>157</v>
      </c>
      <c r="C21" s="15" t="str">
        <f>A3</f>
        <v>Seifert, Jennifer</v>
      </c>
      <c r="D21" s="15" t="str">
        <f>A6</f>
        <v>Küntzel, Anna-Sophia</v>
      </c>
      <c r="E21" s="13">
        <v>3</v>
      </c>
      <c r="F21" s="13">
        <v>0</v>
      </c>
      <c r="G21" s="17">
        <f t="shared" si="0"/>
        <v>1</v>
      </c>
      <c r="H21" s="17">
        <f t="shared" si="1"/>
        <v>0</v>
      </c>
    </row>
    <row r="22" spans="2:8" ht="12.75">
      <c r="B22" s="14" t="s">
        <v>158</v>
      </c>
      <c r="C22" s="16" t="str">
        <f>A4</f>
        <v>Bey, Malena</v>
      </c>
      <c r="D22" s="16" t="str">
        <f>A5</f>
        <v>Heidelbach, Tabea</v>
      </c>
      <c r="E22" s="13">
        <v>3</v>
      </c>
      <c r="F22" s="13">
        <v>0</v>
      </c>
      <c r="G22" s="17">
        <f t="shared" si="0"/>
        <v>1</v>
      </c>
      <c r="H22" s="17">
        <f t="shared" si="1"/>
        <v>0</v>
      </c>
    </row>
    <row r="23" spans="2:8" ht="12.75">
      <c r="B23" s="14"/>
      <c r="C23" s="16"/>
      <c r="D23" s="16"/>
      <c r="E23" s="34"/>
      <c r="F23" s="34"/>
      <c r="G23" s="37"/>
      <c r="H23" s="37"/>
    </row>
    <row r="24" spans="2:8" ht="12.75">
      <c r="B24" s="14"/>
      <c r="C24" s="16"/>
      <c r="D24" s="16"/>
      <c r="E24" s="34"/>
      <c r="F24" s="34"/>
      <c r="G24" s="37"/>
      <c r="H24" s="37"/>
    </row>
    <row r="25" spans="1:8" ht="12.75">
      <c r="A25" s="3" t="s">
        <v>161</v>
      </c>
      <c r="B25" s="14"/>
      <c r="C25" s="15"/>
      <c r="D25" s="15"/>
      <c r="E25" s="34"/>
      <c r="F25" s="34"/>
      <c r="G25" s="37"/>
      <c r="H25" s="37"/>
    </row>
    <row r="26" spans="2:8" ht="12.75">
      <c r="B26" s="14"/>
      <c r="C26" s="15"/>
      <c r="D26" s="15"/>
      <c r="E26" s="34"/>
      <c r="F26" s="34"/>
      <c r="G26" s="37"/>
      <c r="H26" s="37"/>
    </row>
    <row r="27" spans="2:8" ht="12.75">
      <c r="B27" s="14"/>
      <c r="C27" s="15"/>
      <c r="D27" s="16"/>
      <c r="E27" s="34"/>
      <c r="F27" s="34"/>
      <c r="G27" s="37"/>
      <c r="H27" s="37"/>
    </row>
    <row r="28" spans="2:8" ht="12.75">
      <c r="B28" s="14"/>
      <c r="C28" s="15"/>
      <c r="D28" s="16"/>
      <c r="E28" s="34"/>
      <c r="F28" s="34"/>
      <c r="G28" s="37"/>
      <c r="H28" s="37"/>
    </row>
    <row r="29" spans="2:8" ht="12.75">
      <c r="B29" s="14"/>
      <c r="C29" s="15"/>
      <c r="D29" s="15"/>
      <c r="E29" s="34"/>
      <c r="F29" s="34"/>
      <c r="G29" s="37"/>
      <c r="H29" s="37"/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K25" sqref="K25"/>
    </sheetView>
  </sheetViews>
  <sheetFormatPr defaultColWidth="11.421875" defaultRowHeight="15"/>
  <cols>
    <col min="1" max="1" width="16.7109375" style="44" customWidth="1"/>
    <col min="2" max="2" width="6.28125" style="44" bestFit="1" customWidth="1"/>
    <col min="3" max="3" width="16.421875" style="44" customWidth="1"/>
    <col min="4" max="4" width="17.00390625" style="44" customWidth="1"/>
    <col min="5" max="5" width="6.28125" style="44" bestFit="1" customWidth="1"/>
    <col min="6" max="6" width="6.421875" style="44" bestFit="1" customWidth="1"/>
    <col min="7" max="8" width="2.00390625" style="79" bestFit="1" customWidth="1"/>
    <col min="9" max="9" width="3.7109375" style="44" customWidth="1"/>
    <col min="10" max="10" width="18.28125" style="44" customWidth="1"/>
    <col min="11" max="11" width="6.140625" style="44" bestFit="1" customWidth="1"/>
    <col min="12" max="12" width="6.421875" style="44" bestFit="1" customWidth="1"/>
    <col min="13" max="13" width="5.57421875" style="44" bestFit="1" customWidth="1"/>
    <col min="14" max="14" width="6.8515625" style="44" bestFit="1" customWidth="1"/>
    <col min="15" max="15" width="5.28125" style="44" bestFit="1" customWidth="1"/>
    <col min="16" max="17" width="6.00390625" style="44" bestFit="1" customWidth="1"/>
    <col min="18" max="18" width="6.57421875" style="44" bestFit="1" customWidth="1"/>
    <col min="19" max="19" width="5.00390625" style="78" bestFit="1" customWidth="1"/>
    <col min="20" max="20" width="4.421875" style="44" bestFit="1" customWidth="1"/>
    <col min="21" max="21" width="3.28125" style="44" bestFit="1" customWidth="1"/>
    <col min="22" max="22" width="5.00390625" style="44" bestFit="1" customWidth="1"/>
    <col min="23" max="23" width="4.421875" style="44" bestFit="1" customWidth="1"/>
    <col min="24" max="24" width="3.28125" style="44" bestFit="1" customWidth="1"/>
    <col min="25" max="25" width="5.57421875" style="44" bestFit="1" customWidth="1"/>
    <col min="26" max="27" width="1.7109375" style="44" hidden="1" customWidth="1"/>
    <col min="28" max="28" width="2.421875" style="44" hidden="1" customWidth="1"/>
    <col min="29" max="16384" width="11.421875" style="44" customWidth="1"/>
  </cols>
  <sheetData>
    <row r="1" spans="1:28" ht="12.75">
      <c r="A1" s="43" t="s">
        <v>116</v>
      </c>
      <c r="B1" s="44" t="s">
        <v>117</v>
      </c>
      <c r="C1" s="44" t="s">
        <v>118</v>
      </c>
      <c r="D1" s="44" t="s">
        <v>119</v>
      </c>
      <c r="E1" s="45" t="s">
        <v>120</v>
      </c>
      <c r="F1" s="45" t="s">
        <v>121</v>
      </c>
      <c r="G1" s="46"/>
      <c r="H1" s="46"/>
      <c r="J1" s="47"/>
      <c r="K1" s="47" t="str">
        <f>LEFT(A2,5)</f>
        <v>Bey, </v>
      </c>
      <c r="L1" s="47" t="str">
        <f>LEFT(A3,5)</f>
        <v>Seife</v>
      </c>
      <c r="M1" s="47" t="str">
        <f>LEFT(A4,5)</f>
        <v>Grick</v>
      </c>
      <c r="N1" s="47" t="str">
        <f>LEFT(A5,5)</f>
        <v>Küthe</v>
      </c>
      <c r="O1" s="47" t="str">
        <f>LEFT(A6,5)</f>
        <v>Giebl</v>
      </c>
      <c r="P1" s="47" t="str">
        <f>LEFT(A7,5)</f>
        <v>Schor</v>
      </c>
      <c r="Q1" s="47" t="str">
        <f>LEFT(A8,5)</f>
        <v>Heide</v>
      </c>
      <c r="R1" s="48" t="str">
        <f>LEFT(A9,5)</f>
        <v>Tschu</v>
      </c>
      <c r="S1" s="49" t="s">
        <v>122</v>
      </c>
      <c r="T1" s="50" t="s">
        <v>123</v>
      </c>
      <c r="U1" s="51" t="s">
        <v>124</v>
      </c>
      <c r="V1" s="52" t="s">
        <v>125</v>
      </c>
      <c r="W1" s="53" t="s">
        <v>126</v>
      </c>
      <c r="X1" s="54" t="s">
        <v>124</v>
      </c>
      <c r="Y1" s="55" t="s">
        <v>127</v>
      </c>
      <c r="Z1" s="56"/>
      <c r="AA1" s="56"/>
      <c r="AB1" s="56"/>
    </row>
    <row r="2" spans="1:28" ht="12.75">
      <c r="A2" s="57" t="s">
        <v>189</v>
      </c>
      <c r="B2" s="58" t="s">
        <v>128</v>
      </c>
      <c r="C2" s="59" t="str">
        <f>A2</f>
        <v>Bey, Malena</v>
      </c>
      <c r="D2" s="59" t="str">
        <f>A9</f>
        <v>Tschunichin, Diana</v>
      </c>
      <c r="E2" s="57">
        <v>3</v>
      </c>
      <c r="F2" s="57">
        <v>1</v>
      </c>
      <c r="G2" s="60">
        <f aca="true" t="shared" si="0" ref="G2:G29">IF(E2+F2&lt;1,"",IF(E2&gt;F2,1,0))</f>
        <v>1</v>
      </c>
      <c r="H2" s="60">
        <f aca="true" t="shared" si="1" ref="H2:H29">IF(E2+F2&lt;1,"",IF(E2&lt;F2,1,0))</f>
        <v>0</v>
      </c>
      <c r="J2" s="46" t="str">
        <f aca="true" t="shared" si="2" ref="J2:J9">A2</f>
        <v>Bey, Malena</v>
      </c>
      <c r="K2" s="61"/>
      <c r="L2" s="62" t="str">
        <f>E21&amp;" : "&amp;F21</f>
        <v>3 : 0</v>
      </c>
      <c r="M2" s="62" t="str">
        <f>E7&amp;" : "&amp;F7</f>
        <v>3 : 2</v>
      </c>
      <c r="N2" s="62" t="str">
        <f>E24&amp;" : "&amp;F24</f>
        <v>3 : 0</v>
      </c>
      <c r="O2" s="62" t="str">
        <f>E12&amp;" : "&amp;F12</f>
        <v>3 : 1</v>
      </c>
      <c r="P2" s="62" t="str">
        <f>E27&amp;" : "&amp;F27</f>
        <v>1 : 3</v>
      </c>
      <c r="Q2" s="62" t="str">
        <f>E17&amp;" : "&amp;F17</f>
        <v>3 : 0</v>
      </c>
      <c r="R2" s="63" t="str">
        <f>E2&amp;" : "&amp;F2</f>
        <v>3 : 1</v>
      </c>
      <c r="S2" s="64">
        <f>SUM(E21,E7,E24,E12,E27,E17,E2,,,,)</f>
        <v>19</v>
      </c>
      <c r="T2" s="62">
        <f>SUM(F21,F7,F24,F12,F27,F17,F2,,,,)</f>
        <v>7</v>
      </c>
      <c r="U2" s="65">
        <f aca="true" t="shared" si="3" ref="U2:U9">S2-T2</f>
        <v>12</v>
      </c>
      <c r="V2" s="64">
        <f>SUM(G21,G7,G24,G12,G27,G17,G2,,,,)</f>
        <v>6</v>
      </c>
      <c r="W2" s="62">
        <f>SUM(H21,H7,H24,H12,H27,H17,H2,,,,)</f>
        <v>1</v>
      </c>
      <c r="X2" s="65">
        <f aca="true" t="shared" si="4" ref="X2:X9">V2-W2</f>
        <v>5</v>
      </c>
      <c r="Y2" s="66">
        <f aca="true" t="shared" si="5" ref="Y2:Y9">RANK(AB2,AB$2:AB$12,1)</f>
        <v>2</v>
      </c>
      <c r="Z2" s="56">
        <f aca="true" t="shared" si="6" ref="Z2:Z9">RANK(U2,U$2:U$12)</f>
        <v>2</v>
      </c>
      <c r="AA2" s="56">
        <f aca="true" t="shared" si="7" ref="AA2:AA9">RANK(X2,X$2:X$12)</f>
        <v>1</v>
      </c>
      <c r="AB2" s="56">
        <f aca="true" t="shared" si="8" ref="AB2:AB9">AA2*10+Z2</f>
        <v>12</v>
      </c>
    </row>
    <row r="3" spans="1:28" ht="12.75">
      <c r="A3" s="57" t="s">
        <v>188</v>
      </c>
      <c r="B3" s="58" t="s">
        <v>129</v>
      </c>
      <c r="C3" s="67" t="str">
        <f>A3</f>
        <v>Seifert, Jennifer</v>
      </c>
      <c r="D3" s="59" t="str">
        <f>A8</f>
        <v>Heidelbach, Tabea</v>
      </c>
      <c r="E3" s="57">
        <v>3</v>
      </c>
      <c r="F3" s="57">
        <v>1</v>
      </c>
      <c r="G3" s="60">
        <f t="shared" si="0"/>
        <v>1</v>
      </c>
      <c r="H3" s="60">
        <f t="shared" si="1"/>
        <v>0</v>
      </c>
      <c r="J3" s="68" t="str">
        <f t="shared" si="2"/>
        <v>Seifert, Jennifer</v>
      </c>
      <c r="K3" s="69" t="str">
        <f>F21&amp;" : "&amp;E21</f>
        <v>0 : 3</v>
      </c>
      <c r="L3" s="61"/>
      <c r="M3" s="69" t="str">
        <f>E25&amp;" : "&amp;F25</f>
        <v>1 : 3</v>
      </c>
      <c r="N3" s="69" t="str">
        <f>E11&amp;" : "&amp;F11</f>
        <v>3 : 0</v>
      </c>
      <c r="O3" s="69" t="str">
        <f>E28&amp;" : "&amp;F28</f>
        <v>2 : 3</v>
      </c>
      <c r="P3" s="69" t="str">
        <f>E16&amp;" : "&amp;F16</f>
        <v>2 : 3</v>
      </c>
      <c r="Q3" s="69" t="str">
        <f>E3&amp;" : "&amp;F3</f>
        <v>3 : 1</v>
      </c>
      <c r="R3" s="70" t="str">
        <f>E6&amp;" : "&amp;F6</f>
        <v>1 : 3</v>
      </c>
      <c r="S3" s="71">
        <f>SUM(F21,E25,E11,E28,E16,E3,E6,,,,)</f>
        <v>12</v>
      </c>
      <c r="T3" s="69">
        <f>SUM(E21,F25,F11,F28,F16,F3,F6,,,,)</f>
        <v>16</v>
      </c>
      <c r="U3" s="72">
        <f t="shared" si="3"/>
        <v>-4</v>
      </c>
      <c r="V3" s="71">
        <f>SUM(H21,G25,G11,G28,G16,G3,G6,,,,)</f>
        <v>2</v>
      </c>
      <c r="W3" s="69">
        <f>SUM(G21,H25,H11,H28,H16,H3,H6,,,,)</f>
        <v>5</v>
      </c>
      <c r="X3" s="72">
        <f t="shared" si="4"/>
        <v>-3</v>
      </c>
      <c r="Y3" s="73">
        <f t="shared" si="5"/>
        <v>5</v>
      </c>
      <c r="Z3" s="56">
        <f t="shared" si="6"/>
        <v>5</v>
      </c>
      <c r="AA3" s="56">
        <f t="shared" si="7"/>
        <v>5</v>
      </c>
      <c r="AB3" s="56">
        <f t="shared" si="8"/>
        <v>55</v>
      </c>
    </row>
    <row r="4" spans="1:28" ht="12.75">
      <c r="A4" s="57" t="s">
        <v>180</v>
      </c>
      <c r="B4" s="58" t="s">
        <v>140</v>
      </c>
      <c r="C4" s="59" t="str">
        <f>A4</f>
        <v>Gricksch, Nele</v>
      </c>
      <c r="D4" s="59" t="str">
        <f>A7</f>
        <v>Schorstein, Jana</v>
      </c>
      <c r="E4" s="57">
        <v>3</v>
      </c>
      <c r="F4" s="57">
        <v>0</v>
      </c>
      <c r="G4" s="60">
        <f t="shared" si="0"/>
        <v>1</v>
      </c>
      <c r="H4" s="60">
        <f t="shared" si="1"/>
        <v>0</v>
      </c>
      <c r="J4" s="46" t="str">
        <f t="shared" si="2"/>
        <v>Gricksch, Nele</v>
      </c>
      <c r="K4" s="62" t="str">
        <f>F7&amp;" : "&amp;E7</f>
        <v>2 : 3</v>
      </c>
      <c r="L4" s="62" t="str">
        <f>F25&amp;" : "&amp;E25</f>
        <v>3 : 1</v>
      </c>
      <c r="M4" s="61"/>
      <c r="N4" s="62" t="str">
        <f>E29&amp;" : "&amp;F29</f>
        <v>3 : 1</v>
      </c>
      <c r="O4" s="62" t="str">
        <f>E15&amp;" : "&amp;F15</f>
        <v>3 : 0</v>
      </c>
      <c r="P4" s="62" t="str">
        <f>E4&amp;" : "&amp;F4</f>
        <v>3 : 0</v>
      </c>
      <c r="Q4" s="62" t="str">
        <f>E20&amp;" : "&amp;F20</f>
        <v>3 : 0</v>
      </c>
      <c r="R4" s="63" t="str">
        <f>E10&amp;" : "&amp;F10</f>
        <v>3 : 0</v>
      </c>
      <c r="S4" s="64">
        <f>SUM(F7,F25,E29,E15,E4,E20,E10,,,,)</f>
        <v>20</v>
      </c>
      <c r="T4" s="62">
        <f>SUM(E7,E25,F29,F15,F4,F20,F10,,,,)</f>
        <v>5</v>
      </c>
      <c r="U4" s="65">
        <f t="shared" si="3"/>
        <v>15</v>
      </c>
      <c r="V4" s="64">
        <f>SUM(H7,H25,G29,G15,G4,G20,G10,,,,)</f>
        <v>6</v>
      </c>
      <c r="W4" s="62">
        <f>SUM(G7,G25,H29,H15,H4,H20,H10,,,,)</f>
        <v>1</v>
      </c>
      <c r="X4" s="65">
        <f t="shared" si="4"/>
        <v>5</v>
      </c>
      <c r="Y4" s="66">
        <f t="shared" si="5"/>
        <v>1</v>
      </c>
      <c r="Z4" s="56">
        <f t="shared" si="6"/>
        <v>1</v>
      </c>
      <c r="AA4" s="56">
        <f t="shared" si="7"/>
        <v>1</v>
      </c>
      <c r="AB4" s="56">
        <f t="shared" si="8"/>
        <v>11</v>
      </c>
    </row>
    <row r="5" spans="1:28" ht="12.75">
      <c r="A5" s="57" t="s">
        <v>184</v>
      </c>
      <c r="B5" s="58" t="s">
        <v>147</v>
      </c>
      <c r="C5" s="67" t="str">
        <f>A5</f>
        <v>Küthe, Caroline</v>
      </c>
      <c r="D5" s="67" t="str">
        <f>A6</f>
        <v>Giebl, Hanna</v>
      </c>
      <c r="E5" s="57">
        <v>3</v>
      </c>
      <c r="F5" s="57">
        <v>2</v>
      </c>
      <c r="G5" s="60">
        <f t="shared" si="0"/>
        <v>1</v>
      </c>
      <c r="H5" s="60">
        <f t="shared" si="1"/>
        <v>0</v>
      </c>
      <c r="J5" s="68" t="str">
        <f t="shared" si="2"/>
        <v>Küthe, Caroline</v>
      </c>
      <c r="K5" s="69" t="str">
        <f>F24&amp;" : "&amp;E24</f>
        <v>0 : 3</v>
      </c>
      <c r="L5" s="69" t="str">
        <f>F11&amp;" : "&amp;E11</f>
        <v>0 : 3</v>
      </c>
      <c r="M5" s="69" t="str">
        <f>F29&amp;" : "&amp;E29</f>
        <v>1 : 3</v>
      </c>
      <c r="N5" s="61"/>
      <c r="O5" s="69" t="str">
        <f>E5&amp;" : "&amp;F5</f>
        <v>3 : 2</v>
      </c>
      <c r="P5" s="69" t="str">
        <f>E19&amp;" : "&amp;F19</f>
        <v>1 : 3</v>
      </c>
      <c r="Q5" s="69" t="str">
        <f>E8&amp;" : "&amp;F8</f>
        <v>3 : 1</v>
      </c>
      <c r="R5" s="70" t="str">
        <f>E14&amp;" : "&amp;F14</f>
        <v>1 : 3</v>
      </c>
      <c r="S5" s="71">
        <f>SUM(F24,F11,F29,E5,E19,E8,E14,,,,)</f>
        <v>9</v>
      </c>
      <c r="T5" s="69">
        <f>SUM(E24,E11,E29,F5,F19,F8,F14,,,,)</f>
        <v>18</v>
      </c>
      <c r="U5" s="72">
        <f t="shared" si="3"/>
        <v>-9</v>
      </c>
      <c r="V5" s="71">
        <f>SUM(H24,H11,H29,G5,G19,G8,G14,,,,)</f>
        <v>2</v>
      </c>
      <c r="W5" s="69">
        <f>SUM(G24,G11,G29,H5,H19,H8,H14,,,,)</f>
        <v>5</v>
      </c>
      <c r="X5" s="72">
        <f t="shared" si="4"/>
        <v>-3</v>
      </c>
      <c r="Y5" s="73">
        <f t="shared" si="5"/>
        <v>7</v>
      </c>
      <c r="Z5" s="56">
        <f t="shared" si="6"/>
        <v>7</v>
      </c>
      <c r="AA5" s="56">
        <f t="shared" si="7"/>
        <v>5</v>
      </c>
      <c r="AB5" s="56">
        <f t="shared" si="8"/>
        <v>57</v>
      </c>
    </row>
    <row r="6" spans="1:28" ht="12.75">
      <c r="A6" s="57" t="s">
        <v>183</v>
      </c>
      <c r="B6" s="58" t="s">
        <v>130</v>
      </c>
      <c r="C6" s="59" t="str">
        <f>A3</f>
        <v>Seifert, Jennifer</v>
      </c>
      <c r="D6" s="59" t="str">
        <f>A9</f>
        <v>Tschunichin, Diana</v>
      </c>
      <c r="E6" s="57">
        <v>1</v>
      </c>
      <c r="F6" s="57">
        <v>3</v>
      </c>
      <c r="G6" s="60">
        <f t="shared" si="0"/>
        <v>0</v>
      </c>
      <c r="H6" s="60">
        <f t="shared" si="1"/>
        <v>1</v>
      </c>
      <c r="J6" s="46" t="str">
        <f t="shared" si="2"/>
        <v>Giebl, Hanna</v>
      </c>
      <c r="K6" s="62" t="str">
        <f>F12&amp;" : "&amp;E12</f>
        <v>1 : 3</v>
      </c>
      <c r="L6" s="62" t="str">
        <f>F28&amp;" : "&amp;E28</f>
        <v>3 : 2</v>
      </c>
      <c r="M6" s="62" t="str">
        <f>F15&amp;" : "&amp;E15</f>
        <v>0 : 3</v>
      </c>
      <c r="N6" s="62" t="str">
        <f>F5&amp;" : "&amp;E5</f>
        <v>2 : 3</v>
      </c>
      <c r="O6" s="61"/>
      <c r="P6" s="62" t="str">
        <f>E9&amp;" : "&amp;F9</f>
        <v>1 : 3</v>
      </c>
      <c r="Q6" s="62" t="str">
        <f>E23&amp;" : "&amp;F23</f>
        <v>3 : 0</v>
      </c>
      <c r="R6" s="63" t="str">
        <f>E18&amp;" : "&amp;F18</f>
        <v>0 : 3</v>
      </c>
      <c r="S6" s="64">
        <f>SUM(F12,F28,F15,F5,E9,E23,E18,,,,)</f>
        <v>10</v>
      </c>
      <c r="T6" s="62">
        <f>SUM(E12,E28,E15,E5,F9,F23,F18,,,,)</f>
        <v>17</v>
      </c>
      <c r="U6" s="65">
        <f t="shared" si="3"/>
        <v>-7</v>
      </c>
      <c r="V6" s="64">
        <f>SUM(H12,H28,H15,H5,G9,G23,G18,,,,)</f>
        <v>2</v>
      </c>
      <c r="W6" s="62">
        <f>SUM(G12,G28,G15,G5,H9,H23,H18,,,,)</f>
        <v>5</v>
      </c>
      <c r="X6" s="65">
        <f t="shared" si="4"/>
        <v>-3</v>
      </c>
      <c r="Y6" s="66">
        <f t="shared" si="5"/>
        <v>6</v>
      </c>
      <c r="Z6" s="56">
        <f t="shared" si="6"/>
        <v>6</v>
      </c>
      <c r="AA6" s="56">
        <f t="shared" si="7"/>
        <v>5</v>
      </c>
      <c r="AB6" s="56">
        <f t="shared" si="8"/>
        <v>56</v>
      </c>
    </row>
    <row r="7" spans="1:28" ht="12.75">
      <c r="A7" s="57" t="s">
        <v>181</v>
      </c>
      <c r="B7" s="58" t="s">
        <v>131</v>
      </c>
      <c r="C7" s="59" t="str">
        <f>A2</f>
        <v>Bey, Malena</v>
      </c>
      <c r="D7" s="59" t="str">
        <f>A4</f>
        <v>Gricksch, Nele</v>
      </c>
      <c r="E7" s="57">
        <v>3</v>
      </c>
      <c r="F7" s="57">
        <v>2</v>
      </c>
      <c r="G7" s="60">
        <f t="shared" si="0"/>
        <v>1</v>
      </c>
      <c r="H7" s="60">
        <f t="shared" si="1"/>
        <v>0</v>
      </c>
      <c r="J7" s="68" t="str">
        <f t="shared" si="2"/>
        <v>Schorstein, Jana</v>
      </c>
      <c r="K7" s="69" t="str">
        <f>F27&amp;" : "&amp;E27</f>
        <v>3 : 1</v>
      </c>
      <c r="L7" s="69" t="str">
        <f>F16&amp;" : "&amp;E16</f>
        <v>3 : 2</v>
      </c>
      <c r="M7" s="69" t="str">
        <f>F4&amp;" : "&amp;E4</f>
        <v>0 : 3</v>
      </c>
      <c r="N7" s="69" t="str">
        <f>F19&amp;" : "&amp;E19</f>
        <v>3 : 1</v>
      </c>
      <c r="O7" s="69" t="str">
        <f>F9&amp;" : "&amp;E9</f>
        <v>3 : 1</v>
      </c>
      <c r="P7" s="61"/>
      <c r="Q7" s="69" t="str">
        <f>E13&amp;" : "&amp;F13</f>
        <v>3 : 0</v>
      </c>
      <c r="R7" s="70" t="str">
        <f>E22&amp;" : "&amp;F22</f>
        <v>3 : 0</v>
      </c>
      <c r="S7" s="71">
        <f>SUM(F27,F16,F4,F19,F9,E13,E22,,,,)</f>
        <v>18</v>
      </c>
      <c r="T7" s="69">
        <f>SUM(E27,E16,E4,E19,E9,F13,F22,,,,)</f>
        <v>8</v>
      </c>
      <c r="U7" s="72">
        <f t="shared" si="3"/>
        <v>10</v>
      </c>
      <c r="V7" s="71">
        <f>SUM(H27,H16,H4,H19,H9,G13,G22,,,,)</f>
        <v>6</v>
      </c>
      <c r="W7" s="69">
        <f>SUM(G27,G16,G4,G19,G9,H13,H22,,,,)</f>
        <v>1</v>
      </c>
      <c r="X7" s="72">
        <f t="shared" si="4"/>
        <v>5</v>
      </c>
      <c r="Y7" s="73">
        <f t="shared" si="5"/>
        <v>3</v>
      </c>
      <c r="Z7" s="56">
        <f t="shared" si="6"/>
        <v>3</v>
      </c>
      <c r="AA7" s="56">
        <f t="shared" si="7"/>
        <v>1</v>
      </c>
      <c r="AB7" s="56">
        <f t="shared" si="8"/>
        <v>13</v>
      </c>
    </row>
    <row r="8" spans="1:28" ht="12.75">
      <c r="A8" s="57" t="s">
        <v>192</v>
      </c>
      <c r="B8" s="58" t="s">
        <v>141</v>
      </c>
      <c r="C8" s="59" t="str">
        <f>A5</f>
        <v>Küthe, Caroline</v>
      </c>
      <c r="D8" s="59" t="str">
        <f>A8</f>
        <v>Heidelbach, Tabea</v>
      </c>
      <c r="E8" s="57">
        <v>3</v>
      </c>
      <c r="F8" s="57">
        <v>1</v>
      </c>
      <c r="G8" s="60">
        <f t="shared" si="0"/>
        <v>1</v>
      </c>
      <c r="H8" s="60">
        <f t="shared" si="1"/>
        <v>0</v>
      </c>
      <c r="J8" s="46" t="str">
        <f t="shared" si="2"/>
        <v>Heidelbach, Tabea</v>
      </c>
      <c r="K8" s="62" t="str">
        <f>F17&amp;" : "&amp;E17</f>
        <v>0 : 3</v>
      </c>
      <c r="L8" s="62" t="str">
        <f>F3&amp;" : "&amp;E3</f>
        <v>1 : 3</v>
      </c>
      <c r="M8" s="62" t="str">
        <f>F20&amp;" : "&amp;E20</f>
        <v>0 : 3</v>
      </c>
      <c r="N8" s="62" t="str">
        <f>F8&amp;" : "&amp;E8</f>
        <v>1 : 3</v>
      </c>
      <c r="O8" s="62" t="str">
        <f>F23&amp;" : "&amp;E23</f>
        <v>0 : 3</v>
      </c>
      <c r="P8" s="62" t="str">
        <f>F13&amp;" : "&amp;E13</f>
        <v>0 : 3</v>
      </c>
      <c r="Q8" s="61"/>
      <c r="R8" s="63" t="str">
        <f>E26&amp;" : "&amp;F26</f>
        <v>1 : 3</v>
      </c>
      <c r="S8" s="64">
        <f>SUM(F17,F3,F20,F8,F23,F13,E26,,,,)</f>
        <v>3</v>
      </c>
      <c r="T8" s="62">
        <f>SUM(E17,E3,E20,E8,E23,E13,F26,,,,)</f>
        <v>21</v>
      </c>
      <c r="U8" s="65">
        <f t="shared" si="3"/>
        <v>-18</v>
      </c>
      <c r="V8" s="64">
        <f>SUM(H17,H3,H20,H8,H23,H13,G26,,,,)</f>
        <v>0</v>
      </c>
      <c r="W8" s="62">
        <f>SUM(G17,G3,G20,G8,G23,G13,H26,,,,)</f>
        <v>7</v>
      </c>
      <c r="X8" s="65">
        <f t="shared" si="4"/>
        <v>-7</v>
      </c>
      <c r="Y8" s="66">
        <f t="shared" si="5"/>
        <v>8</v>
      </c>
      <c r="Z8" s="56">
        <f t="shared" si="6"/>
        <v>8</v>
      </c>
      <c r="AA8" s="56">
        <f t="shared" si="7"/>
        <v>8</v>
      </c>
      <c r="AB8" s="56">
        <f t="shared" si="8"/>
        <v>88</v>
      </c>
    </row>
    <row r="9" spans="1:28" ht="13.5" thickBot="1">
      <c r="A9" s="57" t="s">
        <v>187</v>
      </c>
      <c r="B9" s="58" t="s">
        <v>148</v>
      </c>
      <c r="C9" s="67" t="str">
        <f>A6</f>
        <v>Giebl, Hanna</v>
      </c>
      <c r="D9" s="67" t="str">
        <f>A7</f>
        <v>Schorstein, Jana</v>
      </c>
      <c r="E9" s="57">
        <v>1</v>
      </c>
      <c r="F9" s="57">
        <v>3</v>
      </c>
      <c r="G9" s="60">
        <f t="shared" si="0"/>
        <v>0</v>
      </c>
      <c r="H9" s="60">
        <f t="shared" si="1"/>
        <v>1</v>
      </c>
      <c r="J9" s="68" t="str">
        <f t="shared" si="2"/>
        <v>Tschunichin, Diana</v>
      </c>
      <c r="K9" s="69" t="str">
        <f>F2&amp;" : "&amp;E2</f>
        <v>1 : 3</v>
      </c>
      <c r="L9" s="69" t="str">
        <f>F6&amp;" : "&amp;E6</f>
        <v>3 : 1</v>
      </c>
      <c r="M9" s="69" t="str">
        <f>F10&amp;" : "&amp;E10</f>
        <v>0 : 3</v>
      </c>
      <c r="N9" s="69" t="str">
        <f>F14&amp;" : "&amp;E14</f>
        <v>3 : 1</v>
      </c>
      <c r="O9" s="69" t="str">
        <f>F18&amp;" : "&amp;E18</f>
        <v>3 : 0</v>
      </c>
      <c r="P9" s="69" t="str">
        <f>F22&amp;" : "&amp;E22</f>
        <v>0 : 3</v>
      </c>
      <c r="Q9" s="69" t="str">
        <f>F26&amp;" : "&amp;E26</f>
        <v>3 : 1</v>
      </c>
      <c r="R9" s="74"/>
      <c r="S9" s="75">
        <f>SUM(F2,F6,F10,F14,F18,F22,F26,,,,)</f>
        <v>13</v>
      </c>
      <c r="T9" s="76">
        <f>SUM(E2,E6,E10,E14,E18,E22,E26,,,,)</f>
        <v>12</v>
      </c>
      <c r="U9" s="77">
        <f t="shared" si="3"/>
        <v>1</v>
      </c>
      <c r="V9" s="75">
        <f>SUM(H2,H6,H10,H14,H18,H22,H26,,,,)</f>
        <v>4</v>
      </c>
      <c r="W9" s="76">
        <f>SUM(G2,G6,G10,G14,G18,G22,G26,,,,)</f>
        <v>3</v>
      </c>
      <c r="X9" s="77">
        <f t="shared" si="4"/>
        <v>1</v>
      </c>
      <c r="Y9" s="73">
        <f t="shared" si="5"/>
        <v>4</v>
      </c>
      <c r="Z9" s="56">
        <f t="shared" si="6"/>
        <v>4</v>
      </c>
      <c r="AA9" s="56">
        <f t="shared" si="7"/>
        <v>4</v>
      </c>
      <c r="AB9" s="56">
        <f t="shared" si="8"/>
        <v>44</v>
      </c>
    </row>
    <row r="10" spans="1:8" ht="12.75">
      <c r="A10" s="43"/>
      <c r="B10" s="58" t="s">
        <v>132</v>
      </c>
      <c r="C10" s="59" t="str">
        <f>A4</f>
        <v>Gricksch, Nele</v>
      </c>
      <c r="D10" s="59" t="str">
        <f>A9</f>
        <v>Tschunichin, Diana</v>
      </c>
      <c r="E10" s="57">
        <v>3</v>
      </c>
      <c r="F10" s="57">
        <v>0</v>
      </c>
      <c r="G10" s="60">
        <f t="shared" si="0"/>
        <v>1</v>
      </c>
      <c r="H10" s="60">
        <f t="shared" si="1"/>
        <v>0</v>
      </c>
    </row>
    <row r="11" spans="1:8" ht="12.75">
      <c r="A11" s="43"/>
      <c r="B11" s="58" t="s">
        <v>133</v>
      </c>
      <c r="C11" s="59" t="str">
        <f>A3</f>
        <v>Seifert, Jennifer</v>
      </c>
      <c r="D11" s="59" t="str">
        <f>A5</f>
        <v>Küthe, Caroline</v>
      </c>
      <c r="E11" s="57">
        <v>3</v>
      </c>
      <c r="F11" s="57">
        <v>0</v>
      </c>
      <c r="G11" s="60">
        <f t="shared" si="0"/>
        <v>1</v>
      </c>
      <c r="H11" s="60">
        <f t="shared" si="1"/>
        <v>0</v>
      </c>
    </row>
    <row r="12" spans="1:8" ht="12.75">
      <c r="A12" s="43"/>
      <c r="B12" s="58" t="s">
        <v>142</v>
      </c>
      <c r="C12" s="59" t="str">
        <f>A2</f>
        <v>Bey, Malena</v>
      </c>
      <c r="D12" s="59" t="str">
        <f>A6</f>
        <v>Giebl, Hanna</v>
      </c>
      <c r="E12" s="57">
        <v>3</v>
      </c>
      <c r="F12" s="57">
        <v>1</v>
      </c>
      <c r="G12" s="60">
        <f t="shared" si="0"/>
        <v>1</v>
      </c>
      <c r="H12" s="60">
        <f t="shared" si="1"/>
        <v>0</v>
      </c>
    </row>
    <row r="13" spans="1:8" ht="12.75">
      <c r="A13" s="43"/>
      <c r="B13" s="58" t="s">
        <v>149</v>
      </c>
      <c r="C13" s="59" t="str">
        <f>A7</f>
        <v>Schorstein, Jana</v>
      </c>
      <c r="D13" s="67" t="str">
        <f>A8</f>
        <v>Heidelbach, Tabea</v>
      </c>
      <c r="E13" s="57">
        <v>3</v>
      </c>
      <c r="F13" s="57">
        <v>0</v>
      </c>
      <c r="G13" s="60">
        <f t="shared" si="0"/>
        <v>1</v>
      </c>
      <c r="H13" s="60">
        <f t="shared" si="1"/>
        <v>0</v>
      </c>
    </row>
    <row r="14" spans="2:8" ht="12.75">
      <c r="B14" s="58" t="s">
        <v>134</v>
      </c>
      <c r="C14" s="59" t="str">
        <f>A5</f>
        <v>Küthe, Caroline</v>
      </c>
      <c r="D14" s="59" t="str">
        <f>A9</f>
        <v>Tschunichin, Diana</v>
      </c>
      <c r="E14" s="57">
        <v>1</v>
      </c>
      <c r="F14" s="57">
        <v>3</v>
      </c>
      <c r="G14" s="60">
        <f t="shared" si="0"/>
        <v>0</v>
      </c>
      <c r="H14" s="60">
        <f t="shared" si="1"/>
        <v>1</v>
      </c>
    </row>
    <row r="15" spans="2:8" ht="12.75">
      <c r="B15" s="58" t="s">
        <v>135</v>
      </c>
      <c r="C15" s="59" t="str">
        <f>A4</f>
        <v>Gricksch, Nele</v>
      </c>
      <c r="D15" s="59" t="str">
        <f>A6</f>
        <v>Giebl, Hanna</v>
      </c>
      <c r="E15" s="57">
        <v>3</v>
      </c>
      <c r="F15" s="57">
        <v>0</v>
      </c>
      <c r="G15" s="60">
        <f t="shared" si="0"/>
        <v>1</v>
      </c>
      <c r="H15" s="60">
        <f t="shared" si="1"/>
        <v>0</v>
      </c>
    </row>
    <row r="16" spans="2:8" ht="12.75">
      <c r="B16" s="58" t="s">
        <v>143</v>
      </c>
      <c r="C16" s="59" t="str">
        <f>A3</f>
        <v>Seifert, Jennifer</v>
      </c>
      <c r="D16" s="59" t="str">
        <f>A7</f>
        <v>Schorstein, Jana</v>
      </c>
      <c r="E16" s="57">
        <v>2</v>
      </c>
      <c r="F16" s="57">
        <v>3</v>
      </c>
      <c r="G16" s="60">
        <f t="shared" si="0"/>
        <v>0</v>
      </c>
      <c r="H16" s="60">
        <f t="shared" si="1"/>
        <v>1</v>
      </c>
    </row>
    <row r="17" spans="2:8" ht="12.75">
      <c r="B17" s="58" t="s">
        <v>150</v>
      </c>
      <c r="C17" s="59" t="str">
        <f>A2</f>
        <v>Bey, Malena</v>
      </c>
      <c r="D17" s="59" t="str">
        <f>A8</f>
        <v>Heidelbach, Tabea</v>
      </c>
      <c r="E17" s="57">
        <v>3</v>
      </c>
      <c r="F17" s="57">
        <v>0</v>
      </c>
      <c r="G17" s="60">
        <f t="shared" si="0"/>
        <v>1</v>
      </c>
      <c r="H17" s="60">
        <f t="shared" si="1"/>
        <v>0</v>
      </c>
    </row>
    <row r="18" spans="2:8" ht="12.75">
      <c r="B18" s="58" t="s">
        <v>136</v>
      </c>
      <c r="C18" s="59" t="str">
        <f>A6</f>
        <v>Giebl, Hanna</v>
      </c>
      <c r="D18" s="67" t="str">
        <f>A9</f>
        <v>Tschunichin, Diana</v>
      </c>
      <c r="E18" s="57">
        <v>0</v>
      </c>
      <c r="F18" s="57">
        <v>3</v>
      </c>
      <c r="G18" s="60">
        <f t="shared" si="0"/>
        <v>0</v>
      </c>
      <c r="H18" s="60">
        <f t="shared" si="1"/>
        <v>1</v>
      </c>
    </row>
    <row r="19" spans="2:8" ht="12.75">
      <c r="B19" s="58" t="s">
        <v>137</v>
      </c>
      <c r="C19" s="59" t="str">
        <f>A5</f>
        <v>Küthe, Caroline</v>
      </c>
      <c r="D19" s="59" t="str">
        <f>A7</f>
        <v>Schorstein, Jana</v>
      </c>
      <c r="E19" s="57">
        <v>1</v>
      </c>
      <c r="F19" s="57">
        <v>3</v>
      </c>
      <c r="G19" s="60">
        <f t="shared" si="0"/>
        <v>0</v>
      </c>
      <c r="H19" s="60">
        <f t="shared" si="1"/>
        <v>1</v>
      </c>
    </row>
    <row r="20" spans="2:8" ht="12.75">
      <c r="B20" s="58" t="s">
        <v>144</v>
      </c>
      <c r="C20" s="59" t="str">
        <f>A4</f>
        <v>Gricksch, Nele</v>
      </c>
      <c r="D20" s="59" t="str">
        <f>A8</f>
        <v>Heidelbach, Tabea</v>
      </c>
      <c r="E20" s="57">
        <v>3</v>
      </c>
      <c r="F20" s="57">
        <v>0</v>
      </c>
      <c r="G20" s="60">
        <f t="shared" si="0"/>
        <v>1</v>
      </c>
      <c r="H20" s="60">
        <f t="shared" si="1"/>
        <v>0</v>
      </c>
    </row>
    <row r="21" spans="2:8" ht="12.75">
      <c r="B21" s="58" t="s">
        <v>151</v>
      </c>
      <c r="C21" s="67" t="str">
        <f>A2</f>
        <v>Bey, Malena</v>
      </c>
      <c r="D21" s="67" t="str">
        <f>A3</f>
        <v>Seifert, Jennifer</v>
      </c>
      <c r="E21" s="57">
        <v>3</v>
      </c>
      <c r="F21" s="57">
        <v>0</v>
      </c>
      <c r="G21" s="60">
        <f t="shared" si="0"/>
        <v>1</v>
      </c>
      <c r="H21" s="60">
        <f t="shared" si="1"/>
        <v>0</v>
      </c>
    </row>
    <row r="22" spans="2:8" ht="12.75">
      <c r="B22" s="58" t="s">
        <v>152</v>
      </c>
      <c r="C22" s="59" t="str">
        <f>A7</f>
        <v>Schorstein, Jana</v>
      </c>
      <c r="D22" s="59" t="str">
        <f>A9</f>
        <v>Tschunichin, Diana</v>
      </c>
      <c r="E22" s="57">
        <v>3</v>
      </c>
      <c r="F22" s="57">
        <v>0</v>
      </c>
      <c r="G22" s="60">
        <f t="shared" si="0"/>
        <v>1</v>
      </c>
      <c r="H22" s="60">
        <f t="shared" si="1"/>
        <v>0</v>
      </c>
    </row>
    <row r="23" spans="2:8" ht="12.75">
      <c r="B23" s="58" t="s">
        <v>153</v>
      </c>
      <c r="C23" s="59" t="str">
        <f>A6</f>
        <v>Giebl, Hanna</v>
      </c>
      <c r="D23" s="59" t="str">
        <f>A8</f>
        <v>Heidelbach, Tabea</v>
      </c>
      <c r="E23" s="57">
        <v>3</v>
      </c>
      <c r="F23" s="57">
        <v>0</v>
      </c>
      <c r="G23" s="60">
        <f t="shared" si="0"/>
        <v>1</v>
      </c>
      <c r="H23" s="60">
        <f t="shared" si="1"/>
        <v>0</v>
      </c>
    </row>
    <row r="24" spans="2:8" ht="12.75">
      <c r="B24" s="58" t="s">
        <v>154</v>
      </c>
      <c r="C24" s="59" t="str">
        <f>A2</f>
        <v>Bey, Malena</v>
      </c>
      <c r="D24" s="59" t="str">
        <f>A5</f>
        <v>Küthe, Caroline</v>
      </c>
      <c r="E24" s="57">
        <v>3</v>
      </c>
      <c r="F24" s="57">
        <v>0</v>
      </c>
      <c r="G24" s="60">
        <f t="shared" si="0"/>
        <v>1</v>
      </c>
      <c r="H24" s="60">
        <f t="shared" si="1"/>
        <v>0</v>
      </c>
    </row>
    <row r="25" spans="2:8" ht="12.75">
      <c r="B25" s="58" t="s">
        <v>155</v>
      </c>
      <c r="C25" s="67" t="str">
        <f>A3</f>
        <v>Seifert, Jennifer</v>
      </c>
      <c r="D25" s="67" t="str">
        <f>A4</f>
        <v>Gricksch, Nele</v>
      </c>
      <c r="E25" s="57">
        <v>1</v>
      </c>
      <c r="F25" s="57">
        <v>3</v>
      </c>
      <c r="G25" s="60">
        <f t="shared" si="0"/>
        <v>0</v>
      </c>
      <c r="H25" s="60">
        <f t="shared" si="1"/>
        <v>1</v>
      </c>
    </row>
    <row r="26" spans="2:8" ht="12.75">
      <c r="B26" s="58" t="s">
        <v>156</v>
      </c>
      <c r="C26" s="67" t="str">
        <f>A8</f>
        <v>Heidelbach, Tabea</v>
      </c>
      <c r="D26" s="67" t="str">
        <f>A9</f>
        <v>Tschunichin, Diana</v>
      </c>
      <c r="E26" s="57">
        <v>1</v>
      </c>
      <c r="F26" s="57">
        <v>3</v>
      </c>
      <c r="G26" s="60">
        <f t="shared" si="0"/>
        <v>0</v>
      </c>
      <c r="H26" s="60">
        <f t="shared" si="1"/>
        <v>1</v>
      </c>
    </row>
    <row r="27" spans="2:8" ht="12.75">
      <c r="B27" s="58" t="s">
        <v>157</v>
      </c>
      <c r="C27" s="67" t="str">
        <f>A2</f>
        <v>Bey, Malena</v>
      </c>
      <c r="D27" s="59" t="str">
        <f>A7</f>
        <v>Schorstein, Jana</v>
      </c>
      <c r="E27" s="57">
        <v>1</v>
      </c>
      <c r="F27" s="57">
        <v>3</v>
      </c>
      <c r="G27" s="60">
        <f t="shared" si="0"/>
        <v>0</v>
      </c>
      <c r="H27" s="60">
        <f t="shared" si="1"/>
        <v>1</v>
      </c>
    </row>
    <row r="28" spans="2:8" ht="12.75">
      <c r="B28" s="58" t="s">
        <v>158</v>
      </c>
      <c r="C28" s="67" t="str">
        <f>A3</f>
        <v>Seifert, Jennifer</v>
      </c>
      <c r="D28" s="59" t="str">
        <f>A6</f>
        <v>Giebl, Hanna</v>
      </c>
      <c r="E28" s="57">
        <v>2</v>
      </c>
      <c r="F28" s="57">
        <v>3</v>
      </c>
      <c r="G28" s="60">
        <f t="shared" si="0"/>
        <v>0</v>
      </c>
      <c r="H28" s="60">
        <f t="shared" si="1"/>
        <v>1</v>
      </c>
    </row>
    <row r="29" spans="2:8" ht="12.75">
      <c r="B29" s="58" t="s">
        <v>159</v>
      </c>
      <c r="C29" s="67" t="str">
        <f>A4</f>
        <v>Gricksch, Nele</v>
      </c>
      <c r="D29" s="67" t="str">
        <f>A5</f>
        <v>Küthe, Caroline</v>
      </c>
      <c r="E29" s="57">
        <v>3</v>
      </c>
      <c r="F29" s="57">
        <v>1</v>
      </c>
      <c r="G29" s="60">
        <f t="shared" si="0"/>
        <v>1</v>
      </c>
      <c r="H29" s="60">
        <f t="shared" si="1"/>
        <v>0</v>
      </c>
    </row>
    <row r="32" ht="12.75">
      <c r="A32" s="44" t="s">
        <v>202</v>
      </c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I18" sqref="I18"/>
    </sheetView>
  </sheetViews>
  <sheetFormatPr defaultColWidth="11.421875" defaultRowHeight="15"/>
  <cols>
    <col min="1" max="1" width="19.28125" style="3" customWidth="1"/>
    <col min="2" max="2" width="6.28125" style="3" bestFit="1" customWidth="1"/>
    <col min="3" max="3" width="20.00390625" style="3" customWidth="1"/>
    <col min="4" max="4" width="18.8515625" style="3" customWidth="1"/>
    <col min="5" max="5" width="6.28125" style="3" bestFit="1" customWidth="1"/>
    <col min="6" max="6" width="6.421875" style="3" bestFit="1" customWidth="1"/>
    <col min="7" max="8" width="2.00390625" style="36" bestFit="1" customWidth="1"/>
    <col min="9" max="9" width="3.7109375" style="3" customWidth="1"/>
    <col min="10" max="10" width="16.421875" style="3" bestFit="1" customWidth="1"/>
    <col min="11" max="11" width="6.140625" style="3" bestFit="1" customWidth="1"/>
    <col min="12" max="12" width="6.421875" style="3" bestFit="1" customWidth="1"/>
    <col min="13" max="13" width="5.57421875" style="3" bestFit="1" customWidth="1"/>
    <col min="14" max="14" width="6.8515625" style="3" bestFit="1" customWidth="1"/>
    <col min="15" max="15" width="5.28125" style="3" bestFit="1" customWidth="1"/>
    <col min="16" max="16" width="6.00390625" style="3" bestFit="1" customWidth="1"/>
    <col min="17" max="17" width="5.00390625" style="35" bestFit="1" customWidth="1"/>
    <col min="18" max="18" width="4.421875" style="3" bestFit="1" customWidth="1"/>
    <col min="19" max="19" width="3.28125" style="3" bestFit="1" customWidth="1"/>
    <col min="20" max="20" width="5.00390625" style="3" bestFit="1" customWidth="1"/>
    <col min="21" max="21" width="4.421875" style="3" bestFit="1" customWidth="1"/>
    <col min="22" max="22" width="3.28125" style="3" bestFit="1" customWidth="1"/>
    <col min="23" max="23" width="5.57421875" style="36" bestFit="1" customWidth="1"/>
    <col min="24" max="25" width="1.7109375" style="3" hidden="1" customWidth="1"/>
    <col min="26" max="26" width="2.421875" style="3" hidden="1" customWidth="1"/>
    <col min="27" max="16384" width="11.421875" style="3" customWidth="1"/>
  </cols>
  <sheetData>
    <row r="1" spans="1:26" ht="12.75">
      <c r="A1" s="2" t="s">
        <v>116</v>
      </c>
      <c r="B1" s="3" t="s">
        <v>117</v>
      </c>
      <c r="C1" s="3" t="s">
        <v>118</v>
      </c>
      <c r="D1" s="3" t="s">
        <v>119</v>
      </c>
      <c r="E1" s="4" t="s">
        <v>120</v>
      </c>
      <c r="F1" s="4" t="s">
        <v>121</v>
      </c>
      <c r="G1" s="5"/>
      <c r="H1" s="5"/>
      <c r="J1" s="6"/>
      <c r="K1" s="6" t="str">
        <f>LEFT(A2,5)</f>
        <v>Becke</v>
      </c>
      <c r="L1" s="6" t="str">
        <f>LEFT(A3,5)</f>
        <v>Klee,</v>
      </c>
      <c r="M1" s="6" t="str">
        <f>LEFT(A4,5)</f>
        <v>Hänts</v>
      </c>
      <c r="N1" s="6" t="str">
        <f>LEFT(A5,5)</f>
        <v>Schüt</v>
      </c>
      <c r="O1" s="6" t="str">
        <f>LEFT(A6,5)</f>
        <v>Küntz</v>
      </c>
      <c r="P1" s="7" t="str">
        <f>LEFT(A7,5)</f>
        <v>Grede</v>
      </c>
      <c r="Q1" s="8" t="s">
        <v>122</v>
      </c>
      <c r="R1" s="9" t="s">
        <v>123</v>
      </c>
      <c r="S1" s="10" t="s">
        <v>124</v>
      </c>
      <c r="T1" s="8" t="s">
        <v>125</v>
      </c>
      <c r="U1" s="9" t="s">
        <v>126</v>
      </c>
      <c r="V1" s="39" t="s">
        <v>124</v>
      </c>
      <c r="W1" s="11" t="s">
        <v>127</v>
      </c>
      <c r="X1" s="12"/>
      <c r="Y1" s="12"/>
      <c r="Z1" s="12"/>
    </row>
    <row r="2" spans="1:26" ht="12.75">
      <c r="A2" s="13" t="s">
        <v>182</v>
      </c>
      <c r="B2" s="14" t="s">
        <v>128</v>
      </c>
      <c r="C2" s="16" t="str">
        <f>A2</f>
        <v>Becker, Natalie</v>
      </c>
      <c r="D2" s="16" t="str">
        <f>A7</f>
        <v>Grede, Laura</v>
      </c>
      <c r="E2" s="13">
        <v>3</v>
      </c>
      <c r="F2" s="13">
        <v>2</v>
      </c>
      <c r="G2" s="17">
        <f aca="true" t="shared" si="0" ref="G2:G16">IF(E2+F2&lt;1,"",IF(E2&gt;F2,1,0))</f>
        <v>1</v>
      </c>
      <c r="H2" s="17">
        <f aca="true" t="shared" si="1" ref="H2:H16">IF(E2+F2&lt;1,"",IF(E2&lt;F2,1,0))</f>
        <v>0</v>
      </c>
      <c r="J2" s="5" t="str">
        <f aca="true" t="shared" si="2" ref="J2:J7">A2</f>
        <v>Becker, Natalie</v>
      </c>
      <c r="K2" s="18"/>
      <c r="L2" s="19" t="str">
        <f>E13&amp;" : "&amp;F13</f>
        <v>2 : 3</v>
      </c>
      <c r="M2" s="19" t="str">
        <f>E6&amp;" : "&amp;F6</f>
        <v>3 : 1</v>
      </c>
      <c r="N2" s="19" t="str">
        <f>E15&amp;" : "&amp;F15</f>
        <v>3 : 0</v>
      </c>
      <c r="O2" s="19" t="str">
        <f>E10&amp;" : "&amp;F10</f>
        <v>3 : 1</v>
      </c>
      <c r="P2" s="20" t="str">
        <f>E2&amp;" : "&amp;F2</f>
        <v>3 : 2</v>
      </c>
      <c r="Q2" s="21">
        <f>SUM(E13,E6,E15,E10,E2,,,,)</f>
        <v>14</v>
      </c>
      <c r="R2" s="19">
        <f>SUM(F13,F6,F15,F10,F2,,,,)</f>
        <v>7</v>
      </c>
      <c r="S2" s="22">
        <f aca="true" t="shared" si="3" ref="S2:S7">Q2-R2</f>
        <v>7</v>
      </c>
      <c r="T2" s="21">
        <f>SUM(G13,G6,G15,G10,G2,,,,)</f>
        <v>4</v>
      </c>
      <c r="U2" s="19">
        <f>SUM(H13,H6,H15,H10,H2,,,,)</f>
        <v>1</v>
      </c>
      <c r="V2" s="22">
        <f aca="true" t="shared" si="4" ref="V2:V7">T2-U2</f>
        <v>3</v>
      </c>
      <c r="W2" s="23">
        <v>10</v>
      </c>
      <c r="X2" s="12">
        <f aca="true" t="shared" si="5" ref="X2:X7">RANK(S2,S$2:S$12)</f>
        <v>2</v>
      </c>
      <c r="Y2" s="12">
        <f aca="true" t="shared" si="6" ref="Y2:Y7">RANK(V2,V$2:V$12)</f>
        <v>2</v>
      </c>
      <c r="Z2" s="12">
        <f aca="true" t="shared" si="7" ref="Z2:Z7">Y2*10+X2</f>
        <v>22</v>
      </c>
    </row>
    <row r="3" spans="1:26" ht="12.75">
      <c r="A3" s="13" t="s">
        <v>190</v>
      </c>
      <c r="B3" s="14" t="s">
        <v>129</v>
      </c>
      <c r="C3" s="15" t="str">
        <f>A3</f>
        <v>Klee, Julia</v>
      </c>
      <c r="D3" s="16" t="str">
        <f>A6</f>
        <v>Küntzel, Anna-Sophia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 t="shared" si="2"/>
        <v>Klee, Julia</v>
      </c>
      <c r="K3" s="25" t="str">
        <f>F13&amp;" : "&amp;E13</f>
        <v>3 : 2</v>
      </c>
      <c r="L3" s="18"/>
      <c r="M3" s="25" t="str">
        <f>E16&amp;" : "&amp;F16</f>
        <v>3 : 0</v>
      </c>
      <c r="N3" s="25" t="str">
        <f>E9&amp;" : "&amp;F9</f>
        <v>3 : 0</v>
      </c>
      <c r="O3" s="25" t="str">
        <f>E3&amp;" : "&amp;F3</f>
        <v>3 : 0</v>
      </c>
      <c r="P3" s="26" t="str">
        <f>E5&amp;" : "&amp;F5</f>
        <v>3 : 0</v>
      </c>
      <c r="Q3" s="27">
        <f>SUM(F13,E16,E9,E3,E5,,,,)</f>
        <v>15</v>
      </c>
      <c r="R3" s="25">
        <f>SUM(E13,F16,F9,F3,F5,,,,)</f>
        <v>2</v>
      </c>
      <c r="S3" s="28">
        <f t="shared" si="3"/>
        <v>13</v>
      </c>
      <c r="T3" s="27">
        <f>SUM(H13,G16,G9,G3,G5,,,,)</f>
        <v>5</v>
      </c>
      <c r="U3" s="25">
        <f>SUM(G13,H16,H9,H3,H5,,,,)</f>
        <v>0</v>
      </c>
      <c r="V3" s="28">
        <f t="shared" si="4"/>
        <v>5</v>
      </c>
      <c r="W3" s="29">
        <v>9</v>
      </c>
      <c r="X3" s="12">
        <f t="shared" si="5"/>
        <v>1</v>
      </c>
      <c r="Y3" s="12">
        <f t="shared" si="6"/>
        <v>1</v>
      </c>
      <c r="Z3" s="12">
        <f t="shared" si="7"/>
        <v>11</v>
      </c>
    </row>
    <row r="4" spans="1:26" ht="12.75">
      <c r="A4" s="13" t="s">
        <v>186</v>
      </c>
      <c r="B4" s="14" t="s">
        <v>140</v>
      </c>
      <c r="C4" s="16" t="str">
        <f>A4</f>
        <v>Häntsch, Jacqueline</v>
      </c>
      <c r="D4" s="16" t="str">
        <f>A5</f>
        <v>Schütt, Denise</v>
      </c>
      <c r="E4" s="13">
        <v>3</v>
      </c>
      <c r="F4" s="13">
        <v>1</v>
      </c>
      <c r="G4" s="17">
        <f t="shared" si="0"/>
        <v>1</v>
      </c>
      <c r="H4" s="17">
        <f t="shared" si="1"/>
        <v>0</v>
      </c>
      <c r="J4" s="5" t="str">
        <f t="shared" si="2"/>
        <v>Häntsch, Jacqueline</v>
      </c>
      <c r="K4" s="19" t="str">
        <f>F6&amp;" : "&amp;E6</f>
        <v>1 : 3</v>
      </c>
      <c r="L4" s="19" t="str">
        <f>F16&amp;" : "&amp;E16</f>
        <v>0 : 3</v>
      </c>
      <c r="M4" s="18"/>
      <c r="N4" s="19" t="str">
        <f>E4&amp;" : "&amp;F4</f>
        <v>3 : 1</v>
      </c>
      <c r="O4" s="19" t="str">
        <f>E12&amp;" : "&amp;F12</f>
        <v>3 : 2</v>
      </c>
      <c r="P4" s="20" t="str">
        <f>E8&amp;" : "&amp;F8</f>
        <v>0 : 3</v>
      </c>
      <c r="Q4" s="21">
        <f>SUM(F6,F16,E4,E12,E8,,,,)</f>
        <v>7</v>
      </c>
      <c r="R4" s="19">
        <f>SUM(E6,E16,F4,F12,F8,,,,)</f>
        <v>12</v>
      </c>
      <c r="S4" s="22">
        <f t="shared" si="3"/>
        <v>-5</v>
      </c>
      <c r="T4" s="21">
        <f>SUM(H6,H16,G4,G12,G8,,,,)</f>
        <v>2</v>
      </c>
      <c r="U4" s="19">
        <f>SUM(G6,G16,H4,H12,H8,,,,)</f>
        <v>3</v>
      </c>
      <c r="V4" s="22">
        <f t="shared" si="4"/>
        <v>-1</v>
      </c>
      <c r="W4" s="23">
        <v>12</v>
      </c>
      <c r="X4" s="12">
        <f t="shared" si="5"/>
        <v>4</v>
      </c>
      <c r="Y4" s="12">
        <f t="shared" si="6"/>
        <v>4</v>
      </c>
      <c r="Z4" s="12">
        <f t="shared" si="7"/>
        <v>44</v>
      </c>
    </row>
    <row r="5" spans="1:26" ht="12.75">
      <c r="A5" s="13" t="s">
        <v>193</v>
      </c>
      <c r="B5" s="14" t="s">
        <v>130</v>
      </c>
      <c r="C5" s="15" t="str">
        <f>A3</f>
        <v>Klee, Julia</v>
      </c>
      <c r="D5" s="15" t="str">
        <f>A7</f>
        <v>Grede, Laura</v>
      </c>
      <c r="E5" s="13">
        <v>3</v>
      </c>
      <c r="F5" s="13">
        <v>0</v>
      </c>
      <c r="G5" s="17">
        <f t="shared" si="0"/>
        <v>1</v>
      </c>
      <c r="H5" s="17">
        <f t="shared" si="1"/>
        <v>0</v>
      </c>
      <c r="J5" s="24" t="str">
        <f t="shared" si="2"/>
        <v>Schütt, Denise</v>
      </c>
      <c r="K5" s="25" t="str">
        <f>F15&amp;" : "&amp;E15</f>
        <v>0 : 3</v>
      </c>
      <c r="L5" s="25" t="str">
        <f>F9&amp;" : "&amp;E9</f>
        <v>0 : 3</v>
      </c>
      <c r="M5" s="25" t="str">
        <f>F4&amp;" : "&amp;E4</f>
        <v>1 : 3</v>
      </c>
      <c r="N5" s="18"/>
      <c r="O5" s="25" t="str">
        <f>E7&amp;" : "&amp;F7</f>
        <v>0 : 3</v>
      </c>
      <c r="P5" s="26" t="str">
        <f>E11&amp;" : "&amp;F11</f>
        <v>0 : 3</v>
      </c>
      <c r="Q5" s="27">
        <f>SUM(F15,F9,F4,E7,E11,,,,)</f>
        <v>1</v>
      </c>
      <c r="R5" s="25">
        <f>SUM(E15,E9,E4,F7,F11,,,,)</f>
        <v>15</v>
      </c>
      <c r="S5" s="28">
        <f t="shared" si="3"/>
        <v>-14</v>
      </c>
      <c r="T5" s="27">
        <f>SUM(H15,H9,H4,G7,G11,,,,)</f>
        <v>0</v>
      </c>
      <c r="U5" s="25">
        <f>SUM(G15,G9,G4,H7,H11,,,,)</f>
        <v>5</v>
      </c>
      <c r="V5" s="28">
        <f t="shared" si="4"/>
        <v>-5</v>
      </c>
      <c r="W5" s="29">
        <v>14</v>
      </c>
      <c r="X5" s="12">
        <f t="shared" si="5"/>
        <v>6</v>
      </c>
      <c r="Y5" s="12">
        <f t="shared" si="6"/>
        <v>6</v>
      </c>
      <c r="Z5" s="12">
        <f t="shared" si="7"/>
        <v>66</v>
      </c>
    </row>
    <row r="6" spans="1:26" ht="12.75">
      <c r="A6" s="13" t="s">
        <v>191</v>
      </c>
      <c r="B6" s="14" t="s">
        <v>131</v>
      </c>
      <c r="C6" s="16" t="str">
        <f>A2</f>
        <v>Becker, Natalie</v>
      </c>
      <c r="D6" s="16" t="str">
        <f>A4</f>
        <v>Häntsch, Jacqueline</v>
      </c>
      <c r="E6" s="13">
        <v>3</v>
      </c>
      <c r="F6" s="13">
        <v>1</v>
      </c>
      <c r="G6" s="17">
        <f t="shared" si="0"/>
        <v>1</v>
      </c>
      <c r="H6" s="17">
        <f t="shared" si="1"/>
        <v>0</v>
      </c>
      <c r="J6" s="5" t="str">
        <f t="shared" si="2"/>
        <v>Küntzel, Anna-Sophia</v>
      </c>
      <c r="K6" s="19" t="str">
        <f>F10&amp;" : "&amp;E10</f>
        <v>1 : 3</v>
      </c>
      <c r="L6" s="19" t="str">
        <f>F3&amp;" : "&amp;E3</f>
        <v>0 : 3</v>
      </c>
      <c r="M6" s="19" t="str">
        <f>F12&amp;" : "&amp;E12</f>
        <v>2 : 3</v>
      </c>
      <c r="N6" s="19" t="str">
        <f>F7&amp;" : "&amp;E7</f>
        <v>3 : 0</v>
      </c>
      <c r="O6" s="18"/>
      <c r="P6" s="20" t="str">
        <f>E14&amp;" : "&amp;F14</f>
        <v>0 : 3</v>
      </c>
      <c r="Q6" s="21">
        <f>SUM(F10,F3,F12,F7,E14,,,,)</f>
        <v>6</v>
      </c>
      <c r="R6" s="19">
        <f>SUM(E10,E3,E12,E7,F14,,,,)</f>
        <v>12</v>
      </c>
      <c r="S6" s="22">
        <f t="shared" si="3"/>
        <v>-6</v>
      </c>
      <c r="T6" s="21">
        <f>SUM(H10,H3,H12,H7,G14,,,,)</f>
        <v>1</v>
      </c>
      <c r="U6" s="19">
        <f>SUM(G10,G3,G12,G7,H14,,,,)</f>
        <v>4</v>
      </c>
      <c r="V6" s="22">
        <f t="shared" si="4"/>
        <v>-3</v>
      </c>
      <c r="W6" s="23">
        <v>13</v>
      </c>
      <c r="X6" s="12">
        <f t="shared" si="5"/>
        <v>5</v>
      </c>
      <c r="Y6" s="12">
        <f t="shared" si="6"/>
        <v>5</v>
      </c>
      <c r="Z6" s="12">
        <f t="shared" si="7"/>
        <v>55</v>
      </c>
    </row>
    <row r="7" spans="1:26" ht="13.5" thickBot="1">
      <c r="A7" s="13" t="s">
        <v>185</v>
      </c>
      <c r="B7" s="14" t="s">
        <v>141</v>
      </c>
      <c r="C7" s="16" t="str">
        <f>A5</f>
        <v>Schütt, Denise</v>
      </c>
      <c r="D7" s="16" t="str">
        <f>A6</f>
        <v>Küntzel, Anna-Sophia</v>
      </c>
      <c r="E7" s="13">
        <v>0</v>
      </c>
      <c r="F7" s="13">
        <v>3</v>
      </c>
      <c r="G7" s="17">
        <f t="shared" si="0"/>
        <v>0</v>
      </c>
      <c r="H7" s="17">
        <f t="shared" si="1"/>
        <v>1</v>
      </c>
      <c r="J7" s="24" t="str">
        <f t="shared" si="2"/>
        <v>Grede, Laura</v>
      </c>
      <c r="K7" s="25" t="str">
        <f>F2&amp;" : "&amp;E2</f>
        <v>2 : 3</v>
      </c>
      <c r="L7" s="25" t="str">
        <f>F5&amp;" : "&amp;E5</f>
        <v>0 : 3</v>
      </c>
      <c r="M7" s="25" t="str">
        <f>F8&amp;" : "&amp;E8</f>
        <v>3 : 0</v>
      </c>
      <c r="N7" s="25" t="str">
        <f>F11&amp;" : "&amp;E11</f>
        <v>3 : 0</v>
      </c>
      <c r="O7" s="25" t="str">
        <f>F14&amp;" : "&amp;E14</f>
        <v>3 : 0</v>
      </c>
      <c r="P7" s="30"/>
      <c r="Q7" s="40">
        <f>SUM(F2,F5,F8,F11,F14,,,,)</f>
        <v>11</v>
      </c>
      <c r="R7" s="41">
        <f>SUM(E2,E5,E8,E11,E14,,,,)</f>
        <v>6</v>
      </c>
      <c r="S7" s="42">
        <f t="shared" si="3"/>
        <v>5</v>
      </c>
      <c r="T7" s="40">
        <f>SUM(H2,H5,H8,H11,H14,,,,)</f>
        <v>3</v>
      </c>
      <c r="U7" s="41">
        <f>SUM(G2,G5,G8,G11,G14,,,,)</f>
        <v>2</v>
      </c>
      <c r="V7" s="42">
        <f t="shared" si="4"/>
        <v>1</v>
      </c>
      <c r="W7" s="29">
        <v>11</v>
      </c>
      <c r="X7" s="12">
        <f t="shared" si="5"/>
        <v>3</v>
      </c>
      <c r="Y7" s="12">
        <f t="shared" si="6"/>
        <v>3</v>
      </c>
      <c r="Z7" s="12">
        <f t="shared" si="7"/>
        <v>33</v>
      </c>
    </row>
    <row r="8" spans="1:8" ht="12.75">
      <c r="A8" s="34"/>
      <c r="B8" s="14" t="s">
        <v>132</v>
      </c>
      <c r="C8" s="16" t="str">
        <f>A4</f>
        <v>Häntsch, Jacqueline</v>
      </c>
      <c r="D8" s="16" t="str">
        <f>A7</f>
        <v>Grede, Laura</v>
      </c>
      <c r="E8" s="13">
        <v>0</v>
      </c>
      <c r="F8" s="13">
        <v>3</v>
      </c>
      <c r="G8" s="17">
        <f t="shared" si="0"/>
        <v>0</v>
      </c>
      <c r="H8" s="17">
        <f t="shared" si="1"/>
        <v>1</v>
      </c>
    </row>
    <row r="9" spans="1:8" ht="12.75">
      <c r="A9" s="34"/>
      <c r="B9" s="14" t="s">
        <v>133</v>
      </c>
      <c r="C9" s="15" t="str">
        <f>A3</f>
        <v>Klee, Julia</v>
      </c>
      <c r="D9" s="15" t="str">
        <f>A5</f>
        <v>Schütt, Denise</v>
      </c>
      <c r="E9" s="13">
        <v>3</v>
      </c>
      <c r="F9" s="13">
        <v>0</v>
      </c>
      <c r="G9" s="17">
        <f t="shared" si="0"/>
        <v>1</v>
      </c>
      <c r="H9" s="17">
        <f t="shared" si="1"/>
        <v>0</v>
      </c>
    </row>
    <row r="10" spans="1:8" ht="12.75">
      <c r="A10" s="2"/>
      <c r="B10" s="14" t="s">
        <v>142</v>
      </c>
      <c r="C10" s="16" t="str">
        <f>A2</f>
        <v>Becker, Natalie</v>
      </c>
      <c r="D10" s="16" t="str">
        <f>A6</f>
        <v>Küntzel, Anna-Sophia</v>
      </c>
      <c r="E10" s="13">
        <v>3</v>
      </c>
      <c r="F10" s="13">
        <v>1</v>
      </c>
      <c r="G10" s="17">
        <f t="shared" si="0"/>
        <v>1</v>
      </c>
      <c r="H10" s="17">
        <f t="shared" si="1"/>
        <v>0</v>
      </c>
    </row>
    <row r="11" spans="1:8" ht="12.75">
      <c r="A11" s="2"/>
      <c r="B11" s="14" t="s">
        <v>134</v>
      </c>
      <c r="C11" s="16" t="str">
        <f>A5</f>
        <v>Schütt, Denise</v>
      </c>
      <c r="D11" s="16" t="str">
        <f>A7</f>
        <v>Grede, Laura</v>
      </c>
      <c r="E11" s="13">
        <v>0</v>
      </c>
      <c r="F11" s="13">
        <v>3</v>
      </c>
      <c r="G11" s="17">
        <f t="shared" si="0"/>
        <v>0</v>
      </c>
      <c r="H11" s="17">
        <f t="shared" si="1"/>
        <v>1</v>
      </c>
    </row>
    <row r="12" spans="1:8" ht="12.75">
      <c r="A12" s="2"/>
      <c r="B12" s="14" t="s">
        <v>135</v>
      </c>
      <c r="C12" s="16" t="str">
        <f>A4</f>
        <v>Häntsch, Jacqueline</v>
      </c>
      <c r="D12" s="16" t="str">
        <f>A6</f>
        <v>Küntzel, Anna-Sophia</v>
      </c>
      <c r="E12" s="13">
        <v>3</v>
      </c>
      <c r="F12" s="13">
        <v>2</v>
      </c>
      <c r="G12" s="17">
        <f t="shared" si="0"/>
        <v>1</v>
      </c>
      <c r="H12" s="17">
        <f t="shared" si="1"/>
        <v>0</v>
      </c>
    </row>
    <row r="13" spans="1:8" ht="12.75">
      <c r="A13" s="2"/>
      <c r="B13" s="14" t="s">
        <v>143</v>
      </c>
      <c r="C13" s="16" t="str">
        <f>A2</f>
        <v>Becker, Natalie</v>
      </c>
      <c r="D13" s="15" t="str">
        <f>A3</f>
        <v>Klee, Julia</v>
      </c>
      <c r="E13" s="13">
        <v>2</v>
      </c>
      <c r="F13" s="13">
        <v>3</v>
      </c>
      <c r="G13" s="17">
        <f t="shared" si="0"/>
        <v>0</v>
      </c>
      <c r="H13" s="17">
        <f t="shared" si="1"/>
        <v>1</v>
      </c>
    </row>
    <row r="14" spans="2:8" ht="12.75">
      <c r="B14" s="14" t="s">
        <v>136</v>
      </c>
      <c r="C14" s="16" t="str">
        <f>A6</f>
        <v>Küntzel, Anna-Sophia</v>
      </c>
      <c r="D14" s="16" t="str">
        <f>A7</f>
        <v>Grede, Laura</v>
      </c>
      <c r="E14" s="13">
        <v>0</v>
      </c>
      <c r="F14" s="13">
        <v>3</v>
      </c>
      <c r="G14" s="17">
        <f t="shared" si="0"/>
        <v>0</v>
      </c>
      <c r="H14" s="17">
        <f t="shared" si="1"/>
        <v>1</v>
      </c>
    </row>
    <row r="15" spans="2:8" ht="12.75">
      <c r="B15" s="14" t="s">
        <v>137</v>
      </c>
      <c r="C15" s="16" t="str">
        <f>A2</f>
        <v>Becker, Natalie</v>
      </c>
      <c r="D15" s="16" t="str">
        <f>A5</f>
        <v>Schütt, Denise</v>
      </c>
      <c r="E15" s="13">
        <v>3</v>
      </c>
      <c r="F15" s="13">
        <v>0</v>
      </c>
      <c r="G15" s="17">
        <f t="shared" si="0"/>
        <v>1</v>
      </c>
      <c r="H15" s="17">
        <f t="shared" si="1"/>
        <v>0</v>
      </c>
    </row>
    <row r="16" spans="2:8" ht="12.75">
      <c r="B16" s="14" t="s">
        <v>144</v>
      </c>
      <c r="C16" s="16" t="str">
        <f>A3</f>
        <v>Klee, Julia</v>
      </c>
      <c r="D16" s="16" t="str">
        <f>A4</f>
        <v>Häntsch, Jacqueline</v>
      </c>
      <c r="E16" s="13">
        <v>3</v>
      </c>
      <c r="F16" s="13">
        <v>0</v>
      </c>
      <c r="G16" s="17">
        <f t="shared" si="0"/>
        <v>1</v>
      </c>
      <c r="H16" s="17">
        <f t="shared" si="1"/>
        <v>0</v>
      </c>
    </row>
    <row r="17" spans="2:9" ht="12.75">
      <c r="B17" s="14"/>
      <c r="C17" s="16"/>
      <c r="D17" s="16"/>
      <c r="E17" s="34"/>
      <c r="F17" s="34"/>
      <c r="G17" s="37"/>
      <c r="H17" s="37"/>
      <c r="I17" s="38"/>
    </row>
    <row r="18" spans="2:9" ht="12.75">
      <c r="B18" s="14"/>
      <c r="C18" s="16"/>
      <c r="D18" s="15"/>
      <c r="E18" s="34"/>
      <c r="F18" s="34"/>
      <c r="G18" s="37"/>
      <c r="H18" s="37"/>
      <c r="I18" s="38"/>
    </row>
    <row r="19" spans="1:9" ht="12.75">
      <c r="A19" s="3" t="s">
        <v>203</v>
      </c>
      <c r="B19" s="14"/>
      <c r="C19" s="16"/>
      <c r="D19" s="16"/>
      <c r="E19" s="34"/>
      <c r="F19" s="34"/>
      <c r="G19" s="37"/>
      <c r="H19" s="37"/>
      <c r="I19" s="38"/>
    </row>
    <row r="20" spans="2:9" ht="12.75">
      <c r="B20" s="14"/>
      <c r="C20" s="16"/>
      <c r="D20" s="16"/>
      <c r="E20" s="34"/>
      <c r="F20" s="34"/>
      <c r="G20" s="37"/>
      <c r="H20" s="37"/>
      <c r="I20" s="38"/>
    </row>
    <row r="21" spans="2:9" ht="12.75">
      <c r="B21" s="14"/>
      <c r="C21" s="15"/>
      <c r="D21" s="15"/>
      <c r="E21" s="34"/>
      <c r="F21" s="34"/>
      <c r="G21" s="37"/>
      <c r="H21" s="37"/>
      <c r="I21" s="38"/>
    </row>
    <row r="22" spans="2:9" ht="12.75">
      <c r="B22" s="14"/>
      <c r="C22" s="16"/>
      <c r="D22" s="16"/>
      <c r="E22" s="34"/>
      <c r="F22" s="34"/>
      <c r="G22" s="37"/>
      <c r="H22" s="37"/>
      <c r="I22" s="38"/>
    </row>
    <row r="23" spans="2:9" ht="12.75">
      <c r="B23" s="14"/>
      <c r="C23" s="16"/>
      <c r="D23" s="16"/>
      <c r="E23" s="34"/>
      <c r="F23" s="34"/>
      <c r="G23" s="37"/>
      <c r="H23" s="37"/>
      <c r="I23" s="38"/>
    </row>
    <row r="24" spans="2:9" ht="12.75">
      <c r="B24" s="14"/>
      <c r="C24" s="16"/>
      <c r="D24" s="16"/>
      <c r="E24" s="34"/>
      <c r="F24" s="34"/>
      <c r="G24" s="37"/>
      <c r="H24" s="37"/>
      <c r="I24" s="38"/>
    </row>
    <row r="25" spans="2:9" ht="12.75">
      <c r="B25" s="14"/>
      <c r="C25" s="15"/>
      <c r="D25" s="15"/>
      <c r="E25" s="34"/>
      <c r="F25" s="34"/>
      <c r="G25" s="37"/>
      <c r="H25" s="37"/>
      <c r="I25" s="38"/>
    </row>
    <row r="26" spans="2:9" ht="12.75">
      <c r="B26" s="14"/>
      <c r="C26" s="15"/>
      <c r="D26" s="15"/>
      <c r="E26" s="34"/>
      <c r="F26" s="34"/>
      <c r="G26" s="37"/>
      <c r="H26" s="37"/>
      <c r="I26" s="38"/>
    </row>
    <row r="27" spans="2:9" ht="12.75">
      <c r="B27" s="14"/>
      <c r="C27" s="15"/>
      <c r="D27" s="16"/>
      <c r="E27" s="34"/>
      <c r="F27" s="34"/>
      <c r="G27" s="37"/>
      <c r="H27" s="37"/>
      <c r="I27" s="38"/>
    </row>
    <row r="28" spans="2:9" ht="12.75">
      <c r="B28" s="14"/>
      <c r="C28" s="15"/>
      <c r="D28" s="16"/>
      <c r="E28" s="34"/>
      <c r="F28" s="34"/>
      <c r="G28" s="37"/>
      <c r="H28" s="37"/>
      <c r="I28" s="38"/>
    </row>
    <row r="29" spans="2:9" ht="12.75">
      <c r="B29" s="14"/>
      <c r="C29" s="15"/>
      <c r="D29" s="15"/>
      <c r="E29" s="34"/>
      <c r="F29" s="34"/>
      <c r="G29" s="37"/>
      <c r="H29" s="37"/>
      <c r="I29" s="38"/>
    </row>
    <row r="30" spans="5:9" ht="12.75">
      <c r="E30" s="38"/>
      <c r="F30" s="38"/>
      <c r="G30" s="37"/>
      <c r="H30" s="37"/>
      <c r="I30" s="38"/>
    </row>
    <row r="31" spans="5:9" ht="12.75">
      <c r="E31" s="38"/>
      <c r="F31" s="38"/>
      <c r="G31" s="37"/>
      <c r="H31" s="37"/>
      <c r="I31" s="38"/>
    </row>
    <row r="32" spans="5:9" ht="12.75">
      <c r="E32" s="38"/>
      <c r="F32" s="38"/>
      <c r="G32" s="37"/>
      <c r="H32" s="37"/>
      <c r="I32" s="38"/>
    </row>
    <row r="33" spans="5:9" ht="12.75">
      <c r="E33" s="38"/>
      <c r="F33" s="38"/>
      <c r="G33" s="37"/>
      <c r="H33" s="37"/>
      <c r="I33" s="38"/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6.28125" style="0" customWidth="1"/>
    <col min="2" max="2" width="16.140625" style="0" customWidth="1"/>
    <col min="3" max="3" width="14.57421875" style="0" customWidth="1"/>
    <col min="4" max="4" width="2.421875" style="0" customWidth="1"/>
    <col min="5" max="5" width="23.57421875" style="0" customWidth="1"/>
    <col min="6" max="6" width="6.421875" style="0" customWidth="1"/>
  </cols>
  <sheetData>
    <row r="1" ht="14.25">
      <c r="A1" t="s">
        <v>0</v>
      </c>
    </row>
    <row r="3" ht="14.25">
      <c r="A3" t="s">
        <v>1</v>
      </c>
    </row>
    <row r="4" spans="1:6" ht="14.25">
      <c r="A4" t="s">
        <v>8</v>
      </c>
      <c r="B4" t="s">
        <v>2</v>
      </c>
      <c r="C4" t="s">
        <v>3</v>
      </c>
      <c r="D4" s="1"/>
      <c r="E4" t="s">
        <v>4</v>
      </c>
      <c r="F4" t="s">
        <v>77</v>
      </c>
    </row>
    <row r="5" spans="1:6" ht="14.25">
      <c r="A5" t="s">
        <v>9</v>
      </c>
      <c r="B5" t="s">
        <v>5</v>
      </c>
      <c r="C5" t="s">
        <v>6</v>
      </c>
      <c r="D5" s="1"/>
      <c r="E5" t="s">
        <v>7</v>
      </c>
      <c r="F5" t="s">
        <v>78</v>
      </c>
    </row>
    <row r="6" spans="1:6" ht="14.25">
      <c r="A6" t="s">
        <v>10</v>
      </c>
      <c r="B6" t="s">
        <v>13</v>
      </c>
      <c r="C6" t="s">
        <v>14</v>
      </c>
      <c r="D6" s="1"/>
      <c r="E6" t="s">
        <v>65</v>
      </c>
      <c r="F6" t="s">
        <v>77</v>
      </c>
    </row>
    <row r="7" spans="1:6" ht="14.25">
      <c r="A7" t="s">
        <v>12</v>
      </c>
      <c r="B7" t="s">
        <v>15</v>
      </c>
      <c r="C7" t="s">
        <v>16</v>
      </c>
      <c r="D7" s="1"/>
      <c r="E7" t="s">
        <v>4</v>
      </c>
      <c r="F7" t="s">
        <v>77</v>
      </c>
    </row>
    <row r="8" spans="1:6" ht="14.25">
      <c r="A8" t="s">
        <v>48</v>
      </c>
      <c r="B8" t="s">
        <v>17</v>
      </c>
      <c r="C8" t="s">
        <v>18</v>
      </c>
      <c r="D8" s="1"/>
      <c r="E8" t="s">
        <v>67</v>
      </c>
      <c r="F8" t="s">
        <v>79</v>
      </c>
    </row>
    <row r="9" spans="1:6" ht="14.25">
      <c r="A9" t="s">
        <v>49</v>
      </c>
      <c r="B9" t="s">
        <v>19</v>
      </c>
      <c r="C9" t="s">
        <v>20</v>
      </c>
      <c r="D9" s="1"/>
      <c r="E9" t="s">
        <v>66</v>
      </c>
      <c r="F9" t="s">
        <v>77</v>
      </c>
    </row>
    <row r="10" spans="1:6" ht="14.25">
      <c r="A10" t="s">
        <v>50</v>
      </c>
      <c r="B10" t="s">
        <v>21</v>
      </c>
      <c r="C10" t="s">
        <v>22</v>
      </c>
      <c r="D10" s="1"/>
      <c r="E10" t="s">
        <v>68</v>
      </c>
      <c r="F10" t="s">
        <v>77</v>
      </c>
    </row>
    <row r="11" spans="1:6" ht="14.25">
      <c r="A11" t="s">
        <v>51</v>
      </c>
      <c r="B11" t="s">
        <v>23</v>
      </c>
      <c r="C11" t="s">
        <v>24</v>
      </c>
      <c r="D11" s="1"/>
      <c r="E11" t="s">
        <v>69</v>
      </c>
      <c r="F11" t="s">
        <v>77</v>
      </c>
    </row>
    <row r="12" spans="1:6" ht="14.25">
      <c r="A12" t="s">
        <v>52</v>
      </c>
      <c r="B12" t="s">
        <v>25</v>
      </c>
      <c r="C12" t="s">
        <v>26</v>
      </c>
      <c r="D12" s="1"/>
      <c r="E12" t="s">
        <v>69</v>
      </c>
      <c r="F12" t="s">
        <v>77</v>
      </c>
    </row>
    <row r="13" spans="1:6" ht="14.25">
      <c r="A13" t="s">
        <v>53</v>
      </c>
      <c r="B13" t="s">
        <v>25</v>
      </c>
      <c r="C13" t="s">
        <v>27</v>
      </c>
      <c r="D13" s="1"/>
      <c r="E13" t="s">
        <v>69</v>
      </c>
      <c r="F13" t="s">
        <v>77</v>
      </c>
    </row>
    <row r="14" spans="1:6" ht="14.25">
      <c r="A14" t="s">
        <v>54</v>
      </c>
      <c r="B14" t="s">
        <v>28</v>
      </c>
      <c r="C14" t="s">
        <v>24</v>
      </c>
      <c r="D14" s="1"/>
      <c r="E14" t="s">
        <v>66</v>
      </c>
      <c r="F14" t="s">
        <v>77</v>
      </c>
    </row>
    <row r="15" spans="1:6" ht="14.25">
      <c r="A15" t="s">
        <v>55</v>
      </c>
      <c r="B15" t="s">
        <v>29</v>
      </c>
      <c r="C15" t="s">
        <v>30</v>
      </c>
      <c r="D15" s="1"/>
      <c r="E15" t="s">
        <v>69</v>
      </c>
      <c r="F15" t="s">
        <v>77</v>
      </c>
    </row>
    <row r="16" spans="1:6" ht="14.25">
      <c r="A16" t="s">
        <v>56</v>
      </c>
      <c r="B16" t="s">
        <v>31</v>
      </c>
      <c r="C16" t="s">
        <v>32</v>
      </c>
      <c r="D16" s="1"/>
      <c r="E16" t="s">
        <v>70</v>
      </c>
      <c r="F16" t="s">
        <v>78</v>
      </c>
    </row>
    <row r="17" spans="1:6" ht="14.25">
      <c r="A17" t="s">
        <v>57</v>
      </c>
      <c r="B17" t="s">
        <v>33</v>
      </c>
      <c r="C17" t="s">
        <v>34</v>
      </c>
      <c r="D17" s="1"/>
      <c r="E17" t="s">
        <v>71</v>
      </c>
      <c r="F17" t="s">
        <v>77</v>
      </c>
    </row>
    <row r="18" spans="1:6" ht="14.25">
      <c r="A18" t="s">
        <v>58</v>
      </c>
      <c r="B18" t="s">
        <v>35</v>
      </c>
      <c r="C18" t="s">
        <v>36</v>
      </c>
      <c r="D18" s="1"/>
      <c r="E18" t="s">
        <v>72</v>
      </c>
      <c r="F18" t="s">
        <v>80</v>
      </c>
    </row>
    <row r="19" spans="1:6" ht="14.25">
      <c r="A19" t="s">
        <v>59</v>
      </c>
      <c r="B19" t="s">
        <v>37</v>
      </c>
      <c r="C19" t="s">
        <v>115</v>
      </c>
      <c r="D19" s="1"/>
      <c r="E19" t="s">
        <v>73</v>
      </c>
      <c r="F19" t="s">
        <v>81</v>
      </c>
    </row>
    <row r="20" spans="1:6" ht="14.25">
      <c r="A20" t="s">
        <v>60</v>
      </c>
      <c r="B20" t="s">
        <v>39</v>
      </c>
      <c r="C20" t="s">
        <v>40</v>
      </c>
      <c r="D20" s="1"/>
      <c r="E20" t="s">
        <v>71</v>
      </c>
      <c r="F20" t="s">
        <v>77</v>
      </c>
    </row>
    <row r="21" spans="1:6" ht="14.25">
      <c r="A21" t="s">
        <v>61</v>
      </c>
      <c r="B21" t="s">
        <v>41</v>
      </c>
      <c r="C21" t="s">
        <v>42</v>
      </c>
      <c r="D21" s="1"/>
      <c r="E21" t="s">
        <v>7</v>
      </c>
      <c r="F21" t="s">
        <v>78</v>
      </c>
    </row>
    <row r="22" spans="1:6" ht="14.25">
      <c r="A22" t="s">
        <v>62</v>
      </c>
      <c r="B22" t="s">
        <v>43</v>
      </c>
      <c r="C22" t="s">
        <v>44</v>
      </c>
      <c r="D22" s="1"/>
      <c r="E22" t="s">
        <v>74</v>
      </c>
      <c r="F22" t="s">
        <v>77</v>
      </c>
    </row>
    <row r="23" spans="1:6" ht="14.25">
      <c r="A23" t="s">
        <v>63</v>
      </c>
      <c r="B23" t="s">
        <v>45</v>
      </c>
      <c r="C23" t="s">
        <v>38</v>
      </c>
      <c r="D23" s="1"/>
      <c r="E23" t="s">
        <v>75</v>
      </c>
      <c r="F23" t="s">
        <v>78</v>
      </c>
    </row>
    <row r="24" spans="1:6" ht="14.25">
      <c r="A24" t="s">
        <v>64</v>
      </c>
      <c r="B24" t="s">
        <v>46</v>
      </c>
      <c r="C24" t="s">
        <v>47</v>
      </c>
      <c r="D24" s="1"/>
      <c r="E24" t="s">
        <v>76</v>
      </c>
      <c r="F24" t="s">
        <v>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="90" zoomScaleNormal="90" zoomScalePageLayoutView="0" workbookViewId="0" topLeftCell="A1">
      <selection activeCell="D27" sqref="D27"/>
    </sheetView>
  </sheetViews>
  <sheetFormatPr defaultColWidth="11.421875" defaultRowHeight="15"/>
  <cols>
    <col min="1" max="1" width="20.421875" style="3" customWidth="1"/>
    <col min="2" max="2" width="6.421875" style="3" bestFit="1" customWidth="1"/>
    <col min="3" max="3" width="19.7109375" style="3" customWidth="1"/>
    <col min="4" max="4" width="21.421875" style="3" customWidth="1"/>
    <col min="5" max="5" width="6.28125" style="3" bestFit="1" customWidth="1"/>
    <col min="6" max="6" width="6.421875" style="3" bestFit="1" customWidth="1"/>
    <col min="7" max="8" width="2.140625" style="36" bestFit="1" customWidth="1"/>
    <col min="9" max="9" width="3.7109375" style="3" customWidth="1"/>
    <col min="10" max="10" width="19.140625" style="3" customWidth="1"/>
    <col min="11" max="11" width="6.140625" style="3" bestFit="1" customWidth="1"/>
    <col min="12" max="12" width="6.421875" style="3" bestFit="1" customWidth="1"/>
    <col min="13" max="13" width="5.8515625" style="3" bestFit="1" customWidth="1"/>
    <col min="14" max="14" width="6.8515625" style="3" bestFit="1" customWidth="1"/>
    <col min="15" max="15" width="5.421875" style="3" bestFit="1" customWidth="1"/>
    <col min="16" max="16" width="5.00390625" style="35" bestFit="1" customWidth="1"/>
    <col min="17" max="17" width="4.57421875" style="3" bestFit="1" customWidth="1"/>
    <col min="18" max="18" width="3.421875" style="3" bestFit="1" customWidth="1"/>
    <col min="19" max="19" width="5.00390625" style="3" bestFit="1" customWidth="1"/>
    <col min="20" max="20" width="4.57421875" style="3" bestFit="1" customWidth="1"/>
    <col min="21" max="21" width="3.421875" style="3" bestFit="1" customWidth="1"/>
    <col min="22" max="22" width="5.57421875" style="36" bestFit="1" customWidth="1"/>
    <col min="23" max="24" width="1.7109375" style="3" hidden="1" customWidth="1"/>
    <col min="25" max="25" width="2.421875" style="3" hidden="1" customWidth="1"/>
    <col min="26" max="16384" width="11.421875" style="3" customWidth="1"/>
  </cols>
  <sheetData>
    <row r="1" spans="1:25" ht="12.75">
      <c r="A1" s="2" t="s">
        <v>116</v>
      </c>
      <c r="B1" s="3" t="s">
        <v>117</v>
      </c>
      <c r="C1" s="3" t="s">
        <v>118</v>
      </c>
      <c r="D1" s="3" t="s">
        <v>119</v>
      </c>
      <c r="E1" s="4" t="s">
        <v>120</v>
      </c>
      <c r="F1" s="4" t="s">
        <v>121</v>
      </c>
      <c r="G1" s="5"/>
      <c r="H1" s="5"/>
      <c r="J1" s="6"/>
      <c r="K1" s="6" t="str">
        <f>LEFT(A2,5)</f>
        <v>Zhang</v>
      </c>
      <c r="L1" s="6" t="str">
        <f>LEFT(A3,5)</f>
        <v>Walte</v>
      </c>
      <c r="M1" s="6" t="str">
        <f>LEFT(A4,5)</f>
        <v>Konse</v>
      </c>
      <c r="N1" s="6" t="str">
        <f>LEFT(A5,5)</f>
        <v>Schul</v>
      </c>
      <c r="O1" s="7" t="str">
        <f>LEFT(A6,5)</f>
        <v>Zaenk</v>
      </c>
      <c r="P1" s="8" t="s">
        <v>122</v>
      </c>
      <c r="Q1" s="9" t="s">
        <v>123</v>
      </c>
      <c r="R1" s="10" t="s">
        <v>124</v>
      </c>
      <c r="S1" s="8" t="s">
        <v>125</v>
      </c>
      <c r="T1" s="9" t="s">
        <v>126</v>
      </c>
      <c r="U1" s="10" t="s">
        <v>124</v>
      </c>
      <c r="V1" s="11" t="s">
        <v>127</v>
      </c>
      <c r="W1" s="12"/>
      <c r="X1" s="12"/>
      <c r="Y1" s="12"/>
    </row>
    <row r="2" spans="1:25" ht="12.75">
      <c r="A2" s="13" t="s">
        <v>162</v>
      </c>
      <c r="B2" s="14" t="s">
        <v>128</v>
      </c>
      <c r="C2" s="15" t="str">
        <f>A4</f>
        <v>Konsek, Sebastian</v>
      </c>
      <c r="D2" s="16" t="str">
        <f>A5</f>
        <v>Schultheiß, Johannes</v>
      </c>
      <c r="E2" s="13">
        <v>3</v>
      </c>
      <c r="F2" s="13">
        <v>0</v>
      </c>
      <c r="G2" s="17">
        <f aca="true" t="shared" si="0" ref="G2:G11">IF(E2+F2&lt;1,"",IF(E2&gt;F2,1,0))</f>
        <v>1</v>
      </c>
      <c r="H2" s="17">
        <f aca="true" t="shared" si="1" ref="H2:H11">IF(E2+F2&lt;1,"",IF(E2&lt;F2,1,0))</f>
        <v>0</v>
      </c>
      <c r="J2" s="5" t="str">
        <f>A2</f>
        <v>Zhang, Kevin</v>
      </c>
      <c r="K2" s="18"/>
      <c r="L2" s="19" t="str">
        <f>E6&amp;" : "&amp;F6</f>
        <v>3 : 0</v>
      </c>
      <c r="M2" s="19" t="str">
        <f>E9&amp;" : "&amp;F9</f>
        <v>3 : 0</v>
      </c>
      <c r="N2" s="19" t="str">
        <f>E11&amp;" : "&amp;F11</f>
        <v>3 : 0</v>
      </c>
      <c r="O2" s="20" t="str">
        <f>E3&amp;" : "&amp;F3</f>
        <v>3 : 0</v>
      </c>
      <c r="P2" s="21">
        <f>SUM(E6,E9,E11,E3,,,,)</f>
        <v>12</v>
      </c>
      <c r="Q2" s="19">
        <f>SUM(F6,F9,F11,F3,,,,)</f>
        <v>0</v>
      </c>
      <c r="R2" s="22">
        <f>P2-Q2</f>
        <v>12</v>
      </c>
      <c r="S2" s="21">
        <f>SUM(G6,G9,G11,G3,,,,)</f>
        <v>4</v>
      </c>
      <c r="T2" s="19">
        <f>SUM(H6,H9,H11,H3,,,,)</f>
        <v>0</v>
      </c>
      <c r="U2" s="22">
        <f>S2-T2</f>
        <v>4</v>
      </c>
      <c r="V2" s="23">
        <f>RANK(Y2,Y$2:Y$12,1)</f>
        <v>1</v>
      </c>
      <c r="W2" s="12">
        <f>RANK(R2,R$2:R$12)</f>
        <v>1</v>
      </c>
      <c r="X2" s="12">
        <f>RANK(U2,U$2:U$12)</f>
        <v>1</v>
      </c>
      <c r="Y2" s="12">
        <f>X2*10+W2</f>
        <v>11</v>
      </c>
    </row>
    <row r="3" spans="1:25" ht="12.75">
      <c r="A3" s="13" t="s">
        <v>163</v>
      </c>
      <c r="B3" s="14" t="s">
        <v>129</v>
      </c>
      <c r="C3" s="16" t="str">
        <f>A2</f>
        <v>Zhang, Kevin</v>
      </c>
      <c r="D3" s="16" t="str">
        <f>A6</f>
        <v>Zaenker, Tobias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>A3</f>
        <v>Walter, Florian</v>
      </c>
      <c r="K3" s="25" t="str">
        <f>F6&amp;" : "&amp;E6</f>
        <v>0 : 3</v>
      </c>
      <c r="L3" s="18"/>
      <c r="M3" s="25" t="str">
        <f>E4&amp;" : "&amp;F4</f>
        <v>3 : 1</v>
      </c>
      <c r="N3" s="25" t="str">
        <f>E8&amp;" : "&amp;F8</f>
        <v>3 : 0</v>
      </c>
      <c r="O3" s="26" t="str">
        <f>E10&amp;" : "&amp;F10</f>
        <v>3 : 1</v>
      </c>
      <c r="P3" s="27">
        <f>SUM(F6,E4,E8,E10,,,,)</f>
        <v>9</v>
      </c>
      <c r="Q3" s="25">
        <f>SUM(E6,F4,F8,F10,,,,)</f>
        <v>5</v>
      </c>
      <c r="R3" s="28">
        <f>P3-Q3</f>
        <v>4</v>
      </c>
      <c r="S3" s="27">
        <f>SUM(H6,G4,G8,G10,,,,)</f>
        <v>3</v>
      </c>
      <c r="T3" s="25">
        <f>SUM(G6,H4,H8,H10,,,,)</f>
        <v>1</v>
      </c>
      <c r="U3" s="28">
        <f>S3-T3</f>
        <v>2</v>
      </c>
      <c r="V3" s="29">
        <f>RANK(Y3,Y$2:Y$12,1)</f>
        <v>2</v>
      </c>
      <c r="W3" s="12">
        <f>RANK(R3,R$2:R$12)</f>
        <v>2</v>
      </c>
      <c r="X3" s="12">
        <f>RANK(U3,U$2:U$12)</f>
        <v>2</v>
      </c>
      <c r="Y3" s="12">
        <f>X3*10+W3</f>
        <v>22</v>
      </c>
    </row>
    <row r="4" spans="1:25" ht="12.75">
      <c r="A4" s="13" t="s">
        <v>196</v>
      </c>
      <c r="B4" s="14" t="s">
        <v>130</v>
      </c>
      <c r="C4" s="16" t="str">
        <f>A3</f>
        <v>Walter, Florian</v>
      </c>
      <c r="D4" s="16" t="str">
        <f>A4</f>
        <v>Konsek, Sebastian</v>
      </c>
      <c r="E4" s="13">
        <v>3</v>
      </c>
      <c r="F4" s="13">
        <v>1</v>
      </c>
      <c r="G4" s="17">
        <f t="shared" si="0"/>
        <v>1</v>
      </c>
      <c r="H4" s="17">
        <f t="shared" si="1"/>
        <v>0</v>
      </c>
      <c r="J4" s="5" t="str">
        <f>A4</f>
        <v>Konsek, Sebastian</v>
      </c>
      <c r="K4" s="19" t="str">
        <f>F9&amp;" : "&amp;E9</f>
        <v>0 : 3</v>
      </c>
      <c r="L4" s="19" t="str">
        <f>F4&amp;" : "&amp;E4</f>
        <v>1 : 3</v>
      </c>
      <c r="M4" s="18"/>
      <c r="N4" s="19" t="str">
        <f>E2&amp;" : "&amp;F2</f>
        <v>3 : 0</v>
      </c>
      <c r="O4" s="20" t="str">
        <f>E7&amp;" : "&amp;F7</f>
        <v>3 : 1</v>
      </c>
      <c r="P4" s="21">
        <f>SUM(F9,F4,E2,E7,,,,)</f>
        <v>7</v>
      </c>
      <c r="Q4" s="19">
        <f>SUM(E9,E4,F2,F7,,,,)</f>
        <v>7</v>
      </c>
      <c r="R4" s="22">
        <f>P4-Q4</f>
        <v>0</v>
      </c>
      <c r="S4" s="21">
        <f>SUM(H9,H4,G2,G7,,,,)</f>
        <v>2</v>
      </c>
      <c r="T4" s="19">
        <f>SUM(G9,G4,H2,H7,,,,)</f>
        <v>2</v>
      </c>
      <c r="U4" s="22">
        <f>S4-T4</f>
        <v>0</v>
      </c>
      <c r="V4" s="23">
        <f>RANK(Y4,Y$2:Y$12,1)</f>
        <v>3</v>
      </c>
      <c r="W4" s="12">
        <f>RANK(R4,R$2:R$12)</f>
        <v>3</v>
      </c>
      <c r="X4" s="12">
        <f>RANK(U4,U$2:U$12)</f>
        <v>3</v>
      </c>
      <c r="Y4" s="12">
        <f>X4*10+W4</f>
        <v>33</v>
      </c>
    </row>
    <row r="5" spans="1:25" ht="12.75">
      <c r="A5" s="13" t="s">
        <v>167</v>
      </c>
      <c r="B5" s="14" t="s">
        <v>131</v>
      </c>
      <c r="C5" s="15" t="str">
        <f>A5</f>
        <v>Schultheiß, Johannes</v>
      </c>
      <c r="D5" s="15" t="str">
        <f>A6</f>
        <v>Zaenker, Tobias</v>
      </c>
      <c r="E5" s="13">
        <v>3</v>
      </c>
      <c r="F5" s="13">
        <v>0</v>
      </c>
      <c r="G5" s="17">
        <f t="shared" si="0"/>
        <v>1</v>
      </c>
      <c r="H5" s="17">
        <f t="shared" si="1"/>
        <v>0</v>
      </c>
      <c r="J5" s="24" t="str">
        <f>A5</f>
        <v>Schultheiß, Johannes</v>
      </c>
      <c r="K5" s="25" t="str">
        <f>F11&amp;" : "&amp;E11</f>
        <v>0 : 3</v>
      </c>
      <c r="L5" s="25" t="str">
        <f>F8&amp;" : "&amp;E8</f>
        <v>0 : 3</v>
      </c>
      <c r="M5" s="25" t="str">
        <f>F2&amp;" : "&amp;E2</f>
        <v>0 : 3</v>
      </c>
      <c r="N5" s="18"/>
      <c r="O5" s="26" t="str">
        <f>E5&amp;" : "&amp;F5</f>
        <v>3 : 0</v>
      </c>
      <c r="P5" s="27">
        <f>SUM(F11,F8,F2,E5,,,,)</f>
        <v>3</v>
      </c>
      <c r="Q5" s="25">
        <f>SUM(E11,E8,E2,F5,,,,)</f>
        <v>9</v>
      </c>
      <c r="R5" s="28">
        <f>P5-Q5</f>
        <v>-6</v>
      </c>
      <c r="S5" s="27">
        <f>SUM(H11,H8,H2,G5,,,,)</f>
        <v>1</v>
      </c>
      <c r="T5" s="25">
        <f>SUM(G11,G8,G2,H5,,,,)</f>
        <v>3</v>
      </c>
      <c r="U5" s="28">
        <f>S5-T5</f>
        <v>-2</v>
      </c>
      <c r="V5" s="29">
        <f>RANK(Y5,Y$2:Y$12,1)</f>
        <v>4</v>
      </c>
      <c r="W5" s="12">
        <f>RANK(R5,R$2:R$12)</f>
        <v>4</v>
      </c>
      <c r="X5" s="12">
        <f>RANK(U5,U$2:U$12)</f>
        <v>4</v>
      </c>
      <c r="Y5" s="12">
        <f>X5*10+W5</f>
        <v>44</v>
      </c>
    </row>
    <row r="6" spans="1:25" ht="13.5" thickBot="1">
      <c r="A6" s="13" t="s">
        <v>179</v>
      </c>
      <c r="B6" s="14" t="s">
        <v>132</v>
      </c>
      <c r="C6" s="15" t="str">
        <f>A2</f>
        <v>Zhang, Kevin</v>
      </c>
      <c r="D6" s="15" t="str">
        <f>A3</f>
        <v>Walter, Florian</v>
      </c>
      <c r="E6" s="13">
        <v>3</v>
      </c>
      <c r="F6" s="13">
        <v>0</v>
      </c>
      <c r="G6" s="17">
        <f t="shared" si="0"/>
        <v>1</v>
      </c>
      <c r="H6" s="17">
        <f t="shared" si="1"/>
        <v>0</v>
      </c>
      <c r="J6" s="5" t="str">
        <f>A6</f>
        <v>Zaenker, Tobias</v>
      </c>
      <c r="K6" s="19" t="str">
        <f>F3&amp;" : "&amp;E3</f>
        <v>0 : 3</v>
      </c>
      <c r="L6" s="19" t="str">
        <f>F10&amp;" : "&amp;E10</f>
        <v>1 : 3</v>
      </c>
      <c r="M6" s="19" t="str">
        <f>F7&amp;" : "&amp;E7</f>
        <v>1 : 3</v>
      </c>
      <c r="N6" s="19" t="str">
        <f>F5&amp;" : "&amp;E5</f>
        <v>0 : 3</v>
      </c>
      <c r="O6" s="30"/>
      <c r="P6" s="31">
        <f>SUM(F3,F10,F7,F5,,,,)</f>
        <v>2</v>
      </c>
      <c r="Q6" s="32">
        <f>SUM(E3,E10,E7,E5,,,,)</f>
        <v>12</v>
      </c>
      <c r="R6" s="33">
        <f>P6-Q6</f>
        <v>-10</v>
      </c>
      <c r="S6" s="31">
        <f>SUM(H3,H10,H7,H5,,,,)</f>
        <v>0</v>
      </c>
      <c r="T6" s="32">
        <f>SUM(G3,G10,G7,G5,,,,)</f>
        <v>4</v>
      </c>
      <c r="U6" s="33">
        <f>S6-T6</f>
        <v>-4</v>
      </c>
      <c r="V6" s="23">
        <f>RANK(Y6,Y$2:Y$12,1)</f>
        <v>5</v>
      </c>
      <c r="W6" s="12">
        <f>RANK(R6,R$2:R$12)</f>
        <v>5</v>
      </c>
      <c r="X6" s="12">
        <f>RANK(U6,U$2:U$12)</f>
        <v>5</v>
      </c>
      <c r="Y6" s="12">
        <f>X6*10+W6</f>
        <v>55</v>
      </c>
    </row>
    <row r="7" spans="1:8" ht="12.75">
      <c r="A7" s="34"/>
      <c r="B7" s="14" t="s">
        <v>133</v>
      </c>
      <c r="C7" s="16" t="str">
        <f>A4</f>
        <v>Konsek, Sebastian</v>
      </c>
      <c r="D7" s="16" t="str">
        <f>A6</f>
        <v>Zaenker, Tobias</v>
      </c>
      <c r="E7" s="13">
        <v>3</v>
      </c>
      <c r="F7" s="13">
        <v>1</v>
      </c>
      <c r="G7" s="17">
        <f t="shared" si="0"/>
        <v>1</v>
      </c>
      <c r="H7" s="17">
        <f t="shared" si="1"/>
        <v>0</v>
      </c>
    </row>
    <row r="8" spans="1:8" ht="12.75">
      <c r="A8" s="34"/>
      <c r="B8" s="14" t="s">
        <v>134</v>
      </c>
      <c r="C8" s="16" t="str">
        <f>A3</f>
        <v>Walter, Florian</v>
      </c>
      <c r="D8" s="16" t="str">
        <f>A5</f>
        <v>Schultheiß, Johannes</v>
      </c>
      <c r="E8" s="13">
        <v>3</v>
      </c>
      <c r="F8" s="13">
        <v>0</v>
      </c>
      <c r="G8" s="17">
        <f t="shared" si="0"/>
        <v>1</v>
      </c>
      <c r="H8" s="17">
        <f t="shared" si="1"/>
        <v>0</v>
      </c>
    </row>
    <row r="9" spans="1:8" ht="12.75">
      <c r="A9" s="34"/>
      <c r="B9" s="14" t="s">
        <v>135</v>
      </c>
      <c r="C9" s="16" t="str">
        <f>A2</f>
        <v>Zhang, Kevin</v>
      </c>
      <c r="D9" s="16" t="str">
        <f>A4</f>
        <v>Konsek, Sebastian</v>
      </c>
      <c r="E9" s="13">
        <v>3</v>
      </c>
      <c r="F9" s="13">
        <v>0</v>
      </c>
      <c r="G9" s="17">
        <f t="shared" si="0"/>
        <v>1</v>
      </c>
      <c r="H9" s="17">
        <f t="shared" si="1"/>
        <v>0</v>
      </c>
    </row>
    <row r="10" spans="1:8" ht="12.75">
      <c r="A10" s="2"/>
      <c r="B10" s="14" t="s">
        <v>136</v>
      </c>
      <c r="C10" s="16" t="str">
        <f>A3</f>
        <v>Walter, Florian</v>
      </c>
      <c r="D10" s="16" t="str">
        <f>A6</f>
        <v>Zaenker, Tobias</v>
      </c>
      <c r="E10" s="13">
        <v>3</v>
      </c>
      <c r="F10" s="13">
        <v>1</v>
      </c>
      <c r="G10" s="17">
        <f t="shared" si="0"/>
        <v>1</v>
      </c>
      <c r="H10" s="17">
        <f t="shared" si="1"/>
        <v>0</v>
      </c>
    </row>
    <row r="11" spans="1:8" ht="12.75">
      <c r="A11" s="2"/>
      <c r="B11" s="14" t="s">
        <v>137</v>
      </c>
      <c r="C11" s="16" t="str">
        <f>A2</f>
        <v>Zhang, Kevin</v>
      </c>
      <c r="D11" s="16" t="str">
        <f>A5</f>
        <v>Schultheiß, Johannes</v>
      </c>
      <c r="E11" s="13">
        <v>3</v>
      </c>
      <c r="F11" s="13">
        <v>0</v>
      </c>
      <c r="G11" s="17">
        <f t="shared" si="0"/>
        <v>1</v>
      </c>
      <c r="H11" s="17">
        <f t="shared" si="1"/>
        <v>0</v>
      </c>
    </row>
    <row r="12" spans="1:2" ht="12.75">
      <c r="A12" s="2"/>
      <c r="B12" s="14"/>
    </row>
    <row r="13" spans="1:2" ht="12.75">
      <c r="A13" s="2"/>
      <c r="B13" s="14"/>
    </row>
    <row r="14" ht="12.75">
      <c r="B14" s="14"/>
    </row>
    <row r="15" spans="1:2" ht="12.75">
      <c r="A15" s="3" t="s">
        <v>138</v>
      </c>
      <c r="B15" s="14"/>
    </row>
    <row r="16" ht="12.75"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spans="2:8" ht="12.75">
      <c r="B22" s="14"/>
      <c r="C22" s="16"/>
      <c r="D22" s="16"/>
      <c r="E22" s="34"/>
      <c r="F22" s="34"/>
      <c r="G22" s="37"/>
      <c r="H22" s="37"/>
    </row>
    <row r="23" ht="12.75">
      <c r="B23" s="14"/>
    </row>
    <row r="24" ht="12.75">
      <c r="B24" s="14"/>
    </row>
    <row r="25" ht="12.75">
      <c r="B25" s="14"/>
    </row>
    <row r="26" spans="2:8" ht="12.75">
      <c r="B26" s="14"/>
      <c r="C26" s="15"/>
      <c r="D26" s="15"/>
      <c r="E26" s="34"/>
      <c r="F26" s="34"/>
      <c r="G26" s="37"/>
      <c r="H26" s="37"/>
    </row>
    <row r="27" spans="2:8" ht="12.75">
      <c r="B27" s="14"/>
      <c r="C27" s="15"/>
      <c r="D27" s="16"/>
      <c r="E27" s="34"/>
      <c r="F27" s="34"/>
      <c r="G27" s="37"/>
      <c r="H27" s="37"/>
    </row>
    <row r="28" spans="2:8" ht="12.75">
      <c r="B28" s="14"/>
      <c r="C28" s="15"/>
      <c r="D28" s="16"/>
      <c r="E28" s="34"/>
      <c r="F28" s="34"/>
      <c r="G28" s="37"/>
      <c r="H28" s="37"/>
    </row>
    <row r="29" spans="2:8" ht="12.75">
      <c r="B29" s="14"/>
      <c r="C29" s="15"/>
      <c r="D29" s="15"/>
      <c r="E29" s="34"/>
      <c r="F29" s="34"/>
      <c r="G29" s="37"/>
      <c r="H29" s="37"/>
    </row>
    <row r="30" spans="5:8" ht="12.75">
      <c r="E30" s="38"/>
      <c r="F30" s="38"/>
      <c r="G30" s="37"/>
      <c r="H30" s="37"/>
    </row>
    <row r="31" spans="5:8" ht="12.75">
      <c r="E31" s="38"/>
      <c r="F31" s="38"/>
      <c r="G31" s="37"/>
      <c r="H31" s="37"/>
    </row>
    <row r="32" spans="5:8" ht="12.75">
      <c r="E32" s="38"/>
      <c r="F32" s="38"/>
      <c r="G32" s="37"/>
      <c r="H32" s="37"/>
    </row>
  </sheetData>
  <sheetProtection formatCells="0" formatColumns="0" formatRows="0"/>
  <conditionalFormatting sqref="E22:F22 E26:F29 E2:F11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zoomScale="90" zoomScaleNormal="90" zoomScalePageLayoutView="0" workbookViewId="0" topLeftCell="A1">
      <selection activeCell="L24" sqref="L24"/>
    </sheetView>
  </sheetViews>
  <sheetFormatPr defaultColWidth="11.421875" defaultRowHeight="15"/>
  <cols>
    <col min="1" max="1" width="20.7109375" style="3" customWidth="1"/>
    <col min="2" max="2" width="6.421875" style="3" bestFit="1" customWidth="1"/>
    <col min="3" max="3" width="17.140625" style="3" customWidth="1"/>
    <col min="4" max="4" width="20.8515625" style="3" customWidth="1"/>
    <col min="5" max="5" width="6.28125" style="3" bestFit="1" customWidth="1"/>
    <col min="6" max="6" width="6.421875" style="3" bestFit="1" customWidth="1"/>
    <col min="7" max="8" width="2.140625" style="36" bestFit="1" customWidth="1"/>
    <col min="9" max="9" width="3.7109375" style="3" customWidth="1"/>
    <col min="10" max="10" width="16.00390625" style="3" customWidth="1"/>
    <col min="11" max="11" width="6.140625" style="3" bestFit="1" customWidth="1"/>
    <col min="12" max="12" width="6.421875" style="3" bestFit="1" customWidth="1"/>
    <col min="13" max="13" width="5.8515625" style="3" bestFit="1" customWidth="1"/>
    <col min="14" max="14" width="6.8515625" style="3" bestFit="1" customWidth="1"/>
    <col min="15" max="15" width="5.421875" style="3" bestFit="1" customWidth="1"/>
    <col min="16" max="16" width="5.00390625" style="35" bestFit="1" customWidth="1"/>
    <col min="17" max="17" width="4.57421875" style="3" bestFit="1" customWidth="1"/>
    <col min="18" max="18" width="3.421875" style="3" bestFit="1" customWidth="1"/>
    <col min="19" max="19" width="5.00390625" style="3" bestFit="1" customWidth="1"/>
    <col min="20" max="20" width="4.57421875" style="3" bestFit="1" customWidth="1"/>
    <col min="21" max="21" width="3.421875" style="3" bestFit="1" customWidth="1"/>
    <col min="22" max="22" width="5.57421875" style="36" bestFit="1" customWidth="1"/>
    <col min="23" max="24" width="1.7109375" style="3" hidden="1" customWidth="1"/>
    <col min="25" max="25" width="2.421875" style="3" hidden="1" customWidth="1"/>
    <col min="26" max="16384" width="11.421875" style="3" customWidth="1"/>
  </cols>
  <sheetData>
    <row r="1" spans="1:25" ht="12.75">
      <c r="A1" s="2" t="s">
        <v>116</v>
      </c>
      <c r="B1" s="3" t="s">
        <v>117</v>
      </c>
      <c r="C1" s="3" t="s">
        <v>118</v>
      </c>
      <c r="D1" s="3" t="s">
        <v>119</v>
      </c>
      <c r="E1" s="4" t="s">
        <v>120</v>
      </c>
      <c r="F1" s="4" t="s">
        <v>121</v>
      </c>
      <c r="G1" s="5"/>
      <c r="H1" s="5"/>
      <c r="J1" s="6"/>
      <c r="K1" s="6" t="str">
        <f>LEFT(A2,5)</f>
        <v>Wette</v>
      </c>
      <c r="L1" s="6" t="str">
        <f>LEFT(A3,5)</f>
        <v>Pravy</v>
      </c>
      <c r="M1" s="6" t="str">
        <f>LEFT(A4,5)</f>
        <v>Wette</v>
      </c>
      <c r="N1" s="6" t="str">
        <f>LEFT(A5,5)</f>
        <v>Sauer</v>
      </c>
      <c r="O1" s="7" t="str">
        <f>LEFT(A6,5)</f>
        <v>Qorri</v>
      </c>
      <c r="P1" s="8" t="s">
        <v>122</v>
      </c>
      <c r="Q1" s="9" t="s">
        <v>123</v>
      </c>
      <c r="R1" s="10" t="s">
        <v>124</v>
      </c>
      <c r="S1" s="8" t="s">
        <v>125</v>
      </c>
      <c r="T1" s="9" t="s">
        <v>126</v>
      </c>
      <c r="U1" s="10" t="s">
        <v>124</v>
      </c>
      <c r="V1" s="11" t="s">
        <v>127</v>
      </c>
      <c r="W1" s="12"/>
      <c r="X1" s="12"/>
      <c r="Y1" s="12"/>
    </row>
    <row r="2" spans="1:25" ht="12.75">
      <c r="A2" s="13" t="s">
        <v>165</v>
      </c>
      <c r="B2" s="14" t="s">
        <v>128</v>
      </c>
      <c r="C2" s="15" t="str">
        <f>A4</f>
        <v>Wetterich Andre</v>
      </c>
      <c r="D2" s="16" t="str">
        <f>A5</f>
        <v>Sauer, Arthur</v>
      </c>
      <c r="E2" s="13">
        <v>3</v>
      </c>
      <c r="F2" s="13">
        <v>1</v>
      </c>
      <c r="G2" s="17">
        <f aca="true" t="shared" si="0" ref="G2:G11">IF(E2+F2&lt;1,"",IF(E2&gt;F2,1,0))</f>
        <v>1</v>
      </c>
      <c r="H2" s="17">
        <f aca="true" t="shared" si="1" ref="H2:H11">IF(E2+F2&lt;1,"",IF(E2&lt;F2,1,0))</f>
        <v>0</v>
      </c>
      <c r="J2" s="5" t="str">
        <f>A2</f>
        <v>Wetterau, Simon</v>
      </c>
      <c r="K2" s="18"/>
      <c r="L2" s="19" t="str">
        <f>E6&amp;" : "&amp;F6</f>
        <v>2 : 3</v>
      </c>
      <c r="M2" s="19" t="str">
        <f>E9&amp;" : "&amp;F9</f>
        <v>3 : 1</v>
      </c>
      <c r="N2" s="19" t="str">
        <f>E11&amp;" : "&amp;F11</f>
        <v>3 : 2</v>
      </c>
      <c r="O2" s="20" t="str">
        <f>E3&amp;" : "&amp;F3</f>
        <v>3 : 0</v>
      </c>
      <c r="P2" s="21">
        <f>SUM(E6,E9,E11,E3,,,,)</f>
        <v>11</v>
      </c>
      <c r="Q2" s="19">
        <f>SUM(F6,F9,F11,F3,,,,)</f>
        <v>6</v>
      </c>
      <c r="R2" s="22">
        <f>P2-Q2</f>
        <v>5</v>
      </c>
      <c r="S2" s="21">
        <f>SUM(G6,G9,G11,G3,,,,)</f>
        <v>3</v>
      </c>
      <c r="T2" s="19">
        <f>SUM(H6,H9,H11,H3,,,,)</f>
        <v>1</v>
      </c>
      <c r="U2" s="22">
        <f>S2-T2</f>
        <v>2</v>
      </c>
      <c r="V2" s="23">
        <f>RANK(Y2,Y$2:Y$12,1)</f>
        <v>2</v>
      </c>
      <c r="W2" s="12">
        <f>RANK(R2,R$2:R$12)</f>
        <v>2</v>
      </c>
      <c r="X2" s="12">
        <f>RANK(U2,U$2:U$12)</f>
        <v>1</v>
      </c>
      <c r="Y2" s="12">
        <f>X2*10+W2</f>
        <v>12</v>
      </c>
    </row>
    <row r="3" spans="1:25" ht="12.75">
      <c r="A3" s="13" t="s">
        <v>166</v>
      </c>
      <c r="B3" s="14" t="s">
        <v>129</v>
      </c>
      <c r="C3" s="16" t="str">
        <f>A2</f>
        <v>Wetterau, Simon</v>
      </c>
      <c r="D3" s="16" t="str">
        <f>A6</f>
        <v>Qorri, Edmond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>A3</f>
        <v>Pravych, David</v>
      </c>
      <c r="K3" s="25" t="str">
        <f>F6&amp;" : "&amp;E6</f>
        <v>3 : 2</v>
      </c>
      <c r="L3" s="18"/>
      <c r="M3" s="25" t="str">
        <f>E4&amp;" : "&amp;F4</f>
        <v>3 : 0</v>
      </c>
      <c r="N3" s="25" t="str">
        <f>E8&amp;" : "&amp;F8</f>
        <v>3 : 0</v>
      </c>
      <c r="O3" s="26" t="str">
        <f>E10&amp;" : "&amp;F10</f>
        <v>2 : 3</v>
      </c>
      <c r="P3" s="27">
        <f>SUM(F6,E4,E8,E10,,,,)</f>
        <v>11</v>
      </c>
      <c r="Q3" s="25">
        <f>SUM(E6,F4,F8,F10,,,,)</f>
        <v>5</v>
      </c>
      <c r="R3" s="28">
        <f>P3-Q3</f>
        <v>6</v>
      </c>
      <c r="S3" s="27">
        <f>SUM(H6,G4,G8,G10,,,,)</f>
        <v>3</v>
      </c>
      <c r="T3" s="25">
        <f>SUM(G6,H4,H8,H10,,,,)</f>
        <v>1</v>
      </c>
      <c r="U3" s="28">
        <f>S3-T3</f>
        <v>2</v>
      </c>
      <c r="V3" s="29">
        <f>RANK(Y3,Y$2:Y$12,1)</f>
        <v>1</v>
      </c>
      <c r="W3" s="12">
        <f>RANK(R3,R$2:R$12)</f>
        <v>1</v>
      </c>
      <c r="X3" s="12">
        <f>RANK(U3,U$2:U$12)</f>
        <v>1</v>
      </c>
      <c r="Y3" s="12">
        <f>X3*10+W3</f>
        <v>11</v>
      </c>
    </row>
    <row r="4" spans="1:25" ht="12.75">
      <c r="A4" s="13" t="s">
        <v>194</v>
      </c>
      <c r="B4" s="14" t="s">
        <v>130</v>
      </c>
      <c r="C4" s="16" t="str">
        <f>A3</f>
        <v>Pravych, David</v>
      </c>
      <c r="D4" s="16" t="str">
        <f>A4</f>
        <v>Wetterich Andre</v>
      </c>
      <c r="E4" s="13">
        <v>3</v>
      </c>
      <c r="F4" s="13">
        <v>0</v>
      </c>
      <c r="G4" s="17">
        <f t="shared" si="0"/>
        <v>1</v>
      </c>
      <c r="H4" s="17">
        <f t="shared" si="1"/>
        <v>0</v>
      </c>
      <c r="J4" s="5" t="str">
        <f>A4</f>
        <v>Wetterich Andre</v>
      </c>
      <c r="K4" s="19" t="str">
        <f>F9&amp;" : "&amp;E9</f>
        <v>1 : 3</v>
      </c>
      <c r="L4" s="19" t="str">
        <f>F4&amp;" : "&amp;E4</f>
        <v>0 : 3</v>
      </c>
      <c r="M4" s="18"/>
      <c r="N4" s="19" t="str">
        <f>E2&amp;" : "&amp;F2</f>
        <v>3 : 1</v>
      </c>
      <c r="O4" s="20" t="str">
        <f>E7&amp;" : "&amp;F7</f>
        <v>1 : 3</v>
      </c>
      <c r="P4" s="21">
        <f>SUM(F9,F4,E2,E7,,,,)</f>
        <v>5</v>
      </c>
      <c r="Q4" s="19">
        <f>SUM(E9,E4,F2,F7,,,,)</f>
        <v>10</v>
      </c>
      <c r="R4" s="22">
        <f>P4-Q4</f>
        <v>-5</v>
      </c>
      <c r="S4" s="21">
        <f>SUM(H9,H4,G2,G7,,,,)</f>
        <v>1</v>
      </c>
      <c r="T4" s="19">
        <f>SUM(G9,G4,H2,H7,,,,)</f>
        <v>3</v>
      </c>
      <c r="U4" s="22">
        <f>S4-T4</f>
        <v>-2</v>
      </c>
      <c r="V4" s="23">
        <f>RANK(Y4,Y$2:Y$12,1)</f>
        <v>4</v>
      </c>
      <c r="W4" s="12">
        <f>RANK(R4,R$2:R$12)</f>
        <v>4</v>
      </c>
      <c r="X4" s="12">
        <f>RANK(U4,U$2:U$12)</f>
        <v>4</v>
      </c>
      <c r="Y4" s="12">
        <f>X4*10+W4</f>
        <v>44</v>
      </c>
    </row>
    <row r="5" spans="1:25" ht="12.75">
      <c r="A5" s="13" t="s">
        <v>172</v>
      </c>
      <c r="B5" s="14" t="s">
        <v>131</v>
      </c>
      <c r="C5" s="15" t="str">
        <f>A5</f>
        <v>Sauer, Arthur</v>
      </c>
      <c r="D5" s="15" t="str">
        <f>A6</f>
        <v>Qorri, Edmond</v>
      </c>
      <c r="E5" s="13">
        <v>1</v>
      </c>
      <c r="F5" s="13">
        <v>3</v>
      </c>
      <c r="G5" s="17">
        <f t="shared" si="0"/>
        <v>0</v>
      </c>
      <c r="H5" s="17">
        <f t="shared" si="1"/>
        <v>1</v>
      </c>
      <c r="J5" s="24" t="str">
        <f>A5</f>
        <v>Sauer, Arthur</v>
      </c>
      <c r="K5" s="25" t="str">
        <f>F11&amp;" : "&amp;E11</f>
        <v>2 : 3</v>
      </c>
      <c r="L5" s="25" t="str">
        <f>F8&amp;" : "&amp;E8</f>
        <v>0 : 3</v>
      </c>
      <c r="M5" s="25" t="str">
        <f>F2&amp;" : "&amp;E2</f>
        <v>1 : 3</v>
      </c>
      <c r="N5" s="18"/>
      <c r="O5" s="26" t="str">
        <f>E5&amp;" : "&amp;F5</f>
        <v>1 : 3</v>
      </c>
      <c r="P5" s="27">
        <f>SUM(F11,F8,F2,E5,,,,)</f>
        <v>4</v>
      </c>
      <c r="Q5" s="25">
        <f>SUM(E11,E8,E2,F5,,,,)</f>
        <v>12</v>
      </c>
      <c r="R5" s="28">
        <f>P5-Q5</f>
        <v>-8</v>
      </c>
      <c r="S5" s="27">
        <f>SUM(H11,H8,H2,G5,,,,)</f>
        <v>0</v>
      </c>
      <c r="T5" s="25">
        <f>SUM(G11,G8,G2,H5,,,,)</f>
        <v>4</v>
      </c>
      <c r="U5" s="28">
        <f>S5-T5</f>
        <v>-4</v>
      </c>
      <c r="V5" s="29">
        <f>RANK(Y5,Y$2:Y$12,1)</f>
        <v>5</v>
      </c>
      <c r="W5" s="12">
        <f>RANK(R5,R$2:R$12)</f>
        <v>5</v>
      </c>
      <c r="X5" s="12">
        <f>RANK(U5,U$2:U$12)</f>
        <v>5</v>
      </c>
      <c r="Y5" s="12">
        <f>X5*10+W5</f>
        <v>55</v>
      </c>
    </row>
    <row r="6" spans="1:25" ht="13.5" thickBot="1">
      <c r="A6" s="13" t="s">
        <v>178</v>
      </c>
      <c r="B6" s="14" t="s">
        <v>132</v>
      </c>
      <c r="C6" s="15" t="str">
        <f>A2</f>
        <v>Wetterau, Simon</v>
      </c>
      <c r="D6" s="15" t="str">
        <f>A3</f>
        <v>Pravych, David</v>
      </c>
      <c r="E6" s="13">
        <v>2</v>
      </c>
      <c r="F6" s="13">
        <v>3</v>
      </c>
      <c r="G6" s="17">
        <f t="shared" si="0"/>
        <v>0</v>
      </c>
      <c r="H6" s="17">
        <f t="shared" si="1"/>
        <v>1</v>
      </c>
      <c r="J6" s="5" t="str">
        <f>A6</f>
        <v>Qorri, Edmond</v>
      </c>
      <c r="K6" s="19" t="str">
        <f>F3&amp;" : "&amp;E3</f>
        <v>0 : 3</v>
      </c>
      <c r="L6" s="19" t="str">
        <f>F10&amp;" : "&amp;E10</f>
        <v>3 : 2</v>
      </c>
      <c r="M6" s="19" t="str">
        <f>F7&amp;" : "&amp;E7</f>
        <v>3 : 1</v>
      </c>
      <c r="N6" s="19" t="str">
        <f>F5&amp;" : "&amp;E5</f>
        <v>3 : 1</v>
      </c>
      <c r="O6" s="30"/>
      <c r="P6" s="31">
        <f>SUM(F3,F10,F7,F5,,,,)</f>
        <v>9</v>
      </c>
      <c r="Q6" s="32">
        <f>SUM(E3,E10,E7,E5,,,,)</f>
        <v>7</v>
      </c>
      <c r="R6" s="33">
        <f>P6-Q6</f>
        <v>2</v>
      </c>
      <c r="S6" s="31">
        <f>SUM(H3,H10,H7,H5,,,,)</f>
        <v>3</v>
      </c>
      <c r="T6" s="32">
        <f>SUM(G3,G10,G7,G5,,,,)</f>
        <v>1</v>
      </c>
      <c r="U6" s="33">
        <f>S6-T6</f>
        <v>2</v>
      </c>
      <c r="V6" s="23">
        <f>RANK(Y6,Y$2:Y$12,1)</f>
        <v>3</v>
      </c>
      <c r="W6" s="12">
        <f>RANK(R6,R$2:R$12)</f>
        <v>3</v>
      </c>
      <c r="X6" s="12">
        <f>RANK(U6,U$2:U$12)</f>
        <v>1</v>
      </c>
      <c r="Y6" s="12">
        <f>X6*10+W6</f>
        <v>13</v>
      </c>
    </row>
    <row r="7" spans="1:8" ht="12.75">
      <c r="A7" s="34"/>
      <c r="B7" s="14" t="s">
        <v>133</v>
      </c>
      <c r="C7" s="16" t="str">
        <f>A4</f>
        <v>Wetterich Andre</v>
      </c>
      <c r="D7" s="16" t="str">
        <f>A6</f>
        <v>Qorri, Edmond</v>
      </c>
      <c r="E7" s="13">
        <v>1</v>
      </c>
      <c r="F7" s="13">
        <v>3</v>
      </c>
      <c r="G7" s="17">
        <f t="shared" si="0"/>
        <v>0</v>
      </c>
      <c r="H7" s="17">
        <f t="shared" si="1"/>
        <v>1</v>
      </c>
    </row>
    <row r="8" spans="1:8" ht="12.75">
      <c r="A8" s="34"/>
      <c r="B8" s="14" t="s">
        <v>134</v>
      </c>
      <c r="C8" s="16" t="str">
        <f>A3</f>
        <v>Pravych, David</v>
      </c>
      <c r="D8" s="16" t="str">
        <f>A5</f>
        <v>Sauer, Arthur</v>
      </c>
      <c r="E8" s="13">
        <v>3</v>
      </c>
      <c r="F8" s="13">
        <v>0</v>
      </c>
      <c r="G8" s="17">
        <f t="shared" si="0"/>
        <v>1</v>
      </c>
      <c r="H8" s="17">
        <f t="shared" si="1"/>
        <v>0</v>
      </c>
    </row>
    <row r="9" spans="1:8" ht="12.75">
      <c r="A9" s="34"/>
      <c r="B9" s="14" t="s">
        <v>135</v>
      </c>
      <c r="C9" s="16" t="str">
        <f>A2</f>
        <v>Wetterau, Simon</v>
      </c>
      <c r="D9" s="16" t="str">
        <f>A4</f>
        <v>Wetterich Andre</v>
      </c>
      <c r="E9" s="13">
        <v>3</v>
      </c>
      <c r="F9" s="13">
        <v>1</v>
      </c>
      <c r="G9" s="17">
        <f t="shared" si="0"/>
        <v>1</v>
      </c>
      <c r="H9" s="17">
        <f t="shared" si="1"/>
        <v>0</v>
      </c>
    </row>
    <row r="10" spans="1:8" ht="12.75">
      <c r="A10" s="2"/>
      <c r="B10" s="14" t="s">
        <v>136</v>
      </c>
      <c r="C10" s="16" t="str">
        <f>A3</f>
        <v>Pravych, David</v>
      </c>
      <c r="D10" s="16" t="str">
        <f>A6</f>
        <v>Qorri, Edmond</v>
      </c>
      <c r="E10" s="13">
        <v>2</v>
      </c>
      <c r="F10" s="13">
        <v>3</v>
      </c>
      <c r="G10" s="17">
        <f t="shared" si="0"/>
        <v>0</v>
      </c>
      <c r="H10" s="17">
        <f t="shared" si="1"/>
        <v>1</v>
      </c>
    </row>
    <row r="11" spans="1:8" ht="12.75">
      <c r="A11" s="2"/>
      <c r="B11" s="14" t="s">
        <v>137</v>
      </c>
      <c r="C11" s="16" t="str">
        <f>A2</f>
        <v>Wetterau, Simon</v>
      </c>
      <c r="D11" s="16" t="str">
        <f>A5</f>
        <v>Sauer, Arthur</v>
      </c>
      <c r="E11" s="13">
        <v>3</v>
      </c>
      <c r="F11" s="13">
        <v>2</v>
      </c>
      <c r="G11" s="17">
        <f t="shared" si="0"/>
        <v>1</v>
      </c>
      <c r="H11" s="17">
        <f t="shared" si="1"/>
        <v>0</v>
      </c>
    </row>
    <row r="12" spans="1:2" ht="12.75">
      <c r="A12" s="2"/>
      <c r="B12" s="14"/>
    </row>
    <row r="13" spans="1:2" ht="12.75">
      <c r="A13" s="2"/>
      <c r="B13" s="14"/>
    </row>
    <row r="14" ht="12.75">
      <c r="B14" s="14"/>
    </row>
    <row r="15" ht="12.75">
      <c r="B15" s="14"/>
    </row>
    <row r="16" spans="1:2" ht="12.75">
      <c r="A16" s="3" t="s">
        <v>139</v>
      </c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spans="2:8" ht="12.75">
      <c r="B22" s="14"/>
      <c r="C22" s="16"/>
      <c r="D22" s="16"/>
      <c r="E22" s="34"/>
      <c r="F22" s="34"/>
      <c r="G22" s="37"/>
      <c r="H22" s="37"/>
    </row>
    <row r="23" ht="12.75">
      <c r="B23" s="14"/>
    </row>
    <row r="24" ht="12.75">
      <c r="B24" s="14"/>
    </row>
    <row r="25" ht="12.75">
      <c r="B25" s="14"/>
    </row>
    <row r="26" spans="2:8" ht="12.75">
      <c r="B26" s="14"/>
      <c r="C26" s="15"/>
      <c r="D26" s="15"/>
      <c r="E26" s="34"/>
      <c r="F26" s="34"/>
      <c r="G26" s="37"/>
      <c r="H26" s="37"/>
    </row>
    <row r="27" spans="2:8" ht="12.75">
      <c r="B27" s="14"/>
      <c r="C27" s="15"/>
      <c r="D27" s="16"/>
      <c r="E27" s="34"/>
      <c r="F27" s="34"/>
      <c r="G27" s="37"/>
      <c r="H27" s="37"/>
    </row>
    <row r="28" spans="2:8" ht="12.75">
      <c r="B28" s="14"/>
      <c r="C28" s="15"/>
      <c r="D28" s="16"/>
      <c r="E28" s="34"/>
      <c r="F28" s="34"/>
      <c r="G28" s="37"/>
      <c r="H28" s="37"/>
    </row>
    <row r="29" spans="2:8" ht="12.75">
      <c r="B29" s="14"/>
      <c r="C29" s="15"/>
      <c r="D29" s="15"/>
      <c r="E29" s="34"/>
      <c r="F29" s="34"/>
      <c r="G29" s="37"/>
      <c r="H29" s="37"/>
    </row>
    <row r="30" spans="5:8" ht="12.75">
      <c r="E30" s="38"/>
      <c r="F30" s="38"/>
      <c r="G30" s="37"/>
      <c r="H30" s="37"/>
    </row>
    <row r="31" spans="5:8" ht="12.75">
      <c r="E31" s="38"/>
      <c r="F31" s="38"/>
      <c r="G31" s="37"/>
      <c r="H31" s="37"/>
    </row>
    <row r="32" spans="5:8" ht="12.75">
      <c r="E32" s="38"/>
      <c r="F32" s="38"/>
      <c r="G32" s="37"/>
      <c r="H32" s="37"/>
    </row>
  </sheetData>
  <sheetProtection formatCells="0" formatColumns="0" formatRows="0"/>
  <conditionalFormatting sqref="E22:F22 E26:F29 E2:F11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zoomScale="90" zoomScaleNormal="90" zoomScalePageLayoutView="0" workbookViewId="0" topLeftCell="A1">
      <selection activeCell="R11" sqref="R11"/>
    </sheetView>
  </sheetViews>
  <sheetFormatPr defaultColWidth="11.421875" defaultRowHeight="15"/>
  <cols>
    <col min="1" max="1" width="20.7109375" style="3" customWidth="1"/>
    <col min="2" max="2" width="6.421875" style="3" bestFit="1" customWidth="1"/>
    <col min="3" max="3" width="17.140625" style="3" customWidth="1"/>
    <col min="4" max="4" width="20.8515625" style="3" customWidth="1"/>
    <col min="5" max="5" width="6.28125" style="3" bestFit="1" customWidth="1"/>
    <col min="6" max="6" width="6.421875" style="3" bestFit="1" customWidth="1"/>
    <col min="7" max="8" width="2.140625" style="36" bestFit="1" customWidth="1"/>
    <col min="9" max="9" width="3.7109375" style="3" customWidth="1"/>
    <col min="10" max="10" width="17.140625" style="3" customWidth="1"/>
    <col min="11" max="11" width="6.140625" style="3" bestFit="1" customWidth="1"/>
    <col min="12" max="12" width="6.421875" style="3" bestFit="1" customWidth="1"/>
    <col min="13" max="13" width="5.8515625" style="3" bestFit="1" customWidth="1"/>
    <col min="14" max="14" width="6.8515625" style="3" bestFit="1" customWidth="1"/>
    <col min="15" max="15" width="5.421875" style="3" bestFit="1" customWidth="1"/>
    <col min="16" max="16" width="5.00390625" style="35" bestFit="1" customWidth="1"/>
    <col min="17" max="17" width="4.57421875" style="3" bestFit="1" customWidth="1"/>
    <col min="18" max="18" width="3.421875" style="3" bestFit="1" customWidth="1"/>
    <col min="19" max="19" width="5.00390625" style="3" bestFit="1" customWidth="1"/>
    <col min="20" max="20" width="4.57421875" style="3" bestFit="1" customWidth="1"/>
    <col min="21" max="21" width="3.421875" style="3" bestFit="1" customWidth="1"/>
    <col min="22" max="22" width="5.57421875" style="36" bestFit="1" customWidth="1"/>
    <col min="23" max="24" width="1.7109375" style="3" hidden="1" customWidth="1"/>
    <col min="25" max="25" width="2.421875" style="3" hidden="1" customWidth="1"/>
    <col min="26" max="16384" width="11.421875" style="3" customWidth="1"/>
  </cols>
  <sheetData>
    <row r="1" spans="1:25" ht="12.75">
      <c r="A1" s="2" t="s">
        <v>116</v>
      </c>
      <c r="B1" s="3" t="s">
        <v>117</v>
      </c>
      <c r="C1" s="3" t="s">
        <v>118</v>
      </c>
      <c r="D1" s="3" t="s">
        <v>119</v>
      </c>
      <c r="E1" s="4" t="s">
        <v>120</v>
      </c>
      <c r="F1" s="4" t="s">
        <v>121</v>
      </c>
      <c r="G1" s="5"/>
      <c r="H1" s="5"/>
      <c r="J1" s="6"/>
      <c r="K1" s="6" t="str">
        <f>LEFT(A2,5)</f>
        <v>Sonna</v>
      </c>
      <c r="L1" s="6" t="str">
        <f>LEFT(A3,5)</f>
        <v>Breit</v>
      </c>
      <c r="M1" s="6" t="str">
        <f>LEFT(A4,5)</f>
        <v>Wette</v>
      </c>
      <c r="N1" s="6" t="str">
        <f>LEFT(A5,5)</f>
        <v>Schad</v>
      </c>
      <c r="O1" s="7" t="str">
        <f>LEFT(A6,5)</f>
        <v>Schmi</v>
      </c>
      <c r="P1" s="8" t="s">
        <v>122</v>
      </c>
      <c r="Q1" s="9" t="s">
        <v>123</v>
      </c>
      <c r="R1" s="10" t="s">
        <v>124</v>
      </c>
      <c r="S1" s="8" t="s">
        <v>125</v>
      </c>
      <c r="T1" s="9" t="s">
        <v>126</v>
      </c>
      <c r="U1" s="10" t="s">
        <v>124</v>
      </c>
      <c r="V1" s="11" t="s">
        <v>127</v>
      </c>
      <c r="W1" s="12"/>
      <c r="X1" s="12"/>
      <c r="Y1" s="12"/>
    </row>
    <row r="2" spans="1:25" ht="12.75">
      <c r="A2" s="13" t="s">
        <v>173</v>
      </c>
      <c r="B2" s="14" t="s">
        <v>128</v>
      </c>
      <c r="C2" s="15" t="str">
        <f>A4</f>
        <v>Wetterich, Markus</v>
      </c>
      <c r="D2" s="16" t="str">
        <f>A5</f>
        <v>Schade, Nicolas</v>
      </c>
      <c r="E2" s="13">
        <v>2</v>
      </c>
      <c r="F2" s="13">
        <v>3</v>
      </c>
      <c r="G2" s="17">
        <f aca="true" t="shared" si="0" ref="G2:G11">IF(E2+F2&lt;1,"",IF(E2&gt;F2,1,0))</f>
        <v>0</v>
      </c>
      <c r="H2" s="17">
        <f aca="true" t="shared" si="1" ref="H2:H11">IF(E2+F2&lt;1,"",IF(E2&lt;F2,1,0))</f>
        <v>1</v>
      </c>
      <c r="J2" s="5" t="str">
        <f>A2</f>
        <v>Sonnabend, Louis</v>
      </c>
      <c r="K2" s="18"/>
      <c r="L2" s="19" t="str">
        <f>E6&amp;" : "&amp;F6</f>
        <v>3 : 1</v>
      </c>
      <c r="M2" s="19" t="str">
        <f>E9&amp;" : "&amp;F9</f>
        <v>0 : 3</v>
      </c>
      <c r="N2" s="19" t="str">
        <f>E11&amp;" : "&amp;F11</f>
        <v>3 : 1</v>
      </c>
      <c r="O2" s="20" t="str">
        <f>E3&amp;" : "&amp;F3</f>
        <v>3 : 0</v>
      </c>
      <c r="P2" s="21">
        <f>SUM(E6,E9,E11,E3,,,,)</f>
        <v>9</v>
      </c>
      <c r="Q2" s="19">
        <f>SUM(F6,F9,F11,F3,,,,)</f>
        <v>5</v>
      </c>
      <c r="R2" s="22">
        <f>P2-Q2</f>
        <v>4</v>
      </c>
      <c r="S2" s="21">
        <f>SUM(G6,G9,G11,G3,,,,)</f>
        <v>3</v>
      </c>
      <c r="T2" s="19">
        <f>SUM(H6,H9,H11,H3,,,,)</f>
        <v>1</v>
      </c>
      <c r="U2" s="22">
        <f>S2-T2</f>
        <v>2</v>
      </c>
      <c r="V2" s="23">
        <f>RANK(Y2,Y$2:Y$12,1)</f>
        <v>2</v>
      </c>
      <c r="W2" s="12">
        <f>RANK(R2,R$2:R$12)</f>
        <v>2</v>
      </c>
      <c r="X2" s="12">
        <f>RANK(U2,U$2:U$12)</f>
        <v>1</v>
      </c>
      <c r="Y2" s="12">
        <f>X2*10+W2</f>
        <v>12</v>
      </c>
    </row>
    <row r="3" spans="1:25" ht="12.75">
      <c r="A3" s="13" t="s">
        <v>197</v>
      </c>
      <c r="B3" s="14" t="s">
        <v>129</v>
      </c>
      <c r="C3" s="16" t="str">
        <f>A2</f>
        <v>Sonnabend, Louis</v>
      </c>
      <c r="D3" s="16" t="str">
        <f>A6</f>
        <v>Schmidt, Tom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>A3</f>
        <v>Breitwieser, Akim</v>
      </c>
      <c r="K3" s="25" t="str">
        <f>F6&amp;" : "&amp;E6</f>
        <v>1 : 3</v>
      </c>
      <c r="L3" s="18"/>
      <c r="M3" s="25" t="str">
        <f>E4&amp;" : "&amp;F4</f>
        <v>2 : 3</v>
      </c>
      <c r="N3" s="25" t="str">
        <f>E8&amp;" : "&amp;F8</f>
        <v>3 : 2</v>
      </c>
      <c r="O3" s="26" t="str">
        <f>E10&amp;" : "&amp;F10</f>
        <v>3 : 0</v>
      </c>
      <c r="P3" s="27">
        <f>SUM(F6,E4,E8,E10,,,,)</f>
        <v>9</v>
      </c>
      <c r="Q3" s="25">
        <f>SUM(E6,F4,F8,F10,,,,)</f>
        <v>8</v>
      </c>
      <c r="R3" s="28">
        <f>P3-Q3</f>
        <v>1</v>
      </c>
      <c r="S3" s="27">
        <f>SUM(H6,G4,G8,G10,,,,)</f>
        <v>2</v>
      </c>
      <c r="T3" s="25">
        <f>SUM(G6,H4,H8,H10,,,,)</f>
        <v>2</v>
      </c>
      <c r="U3" s="28">
        <f>S3-T3</f>
        <v>0</v>
      </c>
      <c r="V3" s="29">
        <f>RANK(Y3,Y$2:Y$12,1)</f>
        <v>3</v>
      </c>
      <c r="W3" s="12">
        <f>RANK(R3,R$2:R$12)</f>
        <v>3</v>
      </c>
      <c r="X3" s="12">
        <f>RANK(U3,U$2:U$12)</f>
        <v>3</v>
      </c>
      <c r="Y3" s="12">
        <f>X3*10+W3</f>
        <v>33</v>
      </c>
    </row>
    <row r="4" spans="1:25" ht="12.75">
      <c r="A4" s="13" t="s">
        <v>195</v>
      </c>
      <c r="B4" s="14" t="s">
        <v>130</v>
      </c>
      <c r="C4" s="16" t="str">
        <f>A3</f>
        <v>Breitwieser, Akim</v>
      </c>
      <c r="D4" s="16" t="str">
        <f>A4</f>
        <v>Wetterich, Markus</v>
      </c>
      <c r="E4" s="13">
        <v>2</v>
      </c>
      <c r="F4" s="13">
        <v>3</v>
      </c>
      <c r="G4" s="17">
        <f t="shared" si="0"/>
        <v>0</v>
      </c>
      <c r="H4" s="17">
        <f t="shared" si="1"/>
        <v>1</v>
      </c>
      <c r="J4" s="5" t="str">
        <f>A4</f>
        <v>Wetterich, Markus</v>
      </c>
      <c r="K4" s="19" t="str">
        <f>F9&amp;" : "&amp;E9</f>
        <v>3 : 0</v>
      </c>
      <c r="L4" s="19" t="str">
        <f>F4&amp;" : "&amp;E4</f>
        <v>3 : 2</v>
      </c>
      <c r="M4" s="18"/>
      <c r="N4" s="19" t="str">
        <f>E2&amp;" : "&amp;F2</f>
        <v>2 : 3</v>
      </c>
      <c r="O4" s="20" t="str">
        <f>E7&amp;" : "&amp;F7</f>
        <v>3 : 1</v>
      </c>
      <c r="P4" s="21">
        <f>SUM(F9,F4,E2,E7,,,,)</f>
        <v>11</v>
      </c>
      <c r="Q4" s="19">
        <f>SUM(E9,E4,F2,F7,,,,)</f>
        <v>6</v>
      </c>
      <c r="R4" s="22">
        <f>P4-Q4</f>
        <v>5</v>
      </c>
      <c r="S4" s="21">
        <f>SUM(H9,H4,G2,G7,,,,)</f>
        <v>3</v>
      </c>
      <c r="T4" s="19">
        <f>SUM(G9,G4,H2,H7,,,,)</f>
        <v>1</v>
      </c>
      <c r="U4" s="22">
        <f>S4-T4</f>
        <v>2</v>
      </c>
      <c r="V4" s="23">
        <f>RANK(Y4,Y$2:Y$12,1)</f>
        <v>1</v>
      </c>
      <c r="W4" s="12">
        <f>RANK(R4,R$2:R$12)</f>
        <v>1</v>
      </c>
      <c r="X4" s="12">
        <f>RANK(U4,U$2:U$12)</f>
        <v>1</v>
      </c>
      <c r="Y4" s="12">
        <f>X4*10+W4</f>
        <v>11</v>
      </c>
    </row>
    <row r="5" spans="1:25" ht="12.75">
      <c r="A5" s="13" t="s">
        <v>170</v>
      </c>
      <c r="B5" s="14" t="s">
        <v>131</v>
      </c>
      <c r="C5" s="15" t="str">
        <f>A5</f>
        <v>Schade, Nicolas</v>
      </c>
      <c r="D5" s="15" t="str">
        <f>A6</f>
        <v>Schmidt, Tom</v>
      </c>
      <c r="E5" s="13">
        <v>3</v>
      </c>
      <c r="F5" s="13">
        <v>0</v>
      </c>
      <c r="G5" s="17">
        <f t="shared" si="0"/>
        <v>1</v>
      </c>
      <c r="H5" s="17">
        <f t="shared" si="1"/>
        <v>0</v>
      </c>
      <c r="J5" s="24" t="str">
        <f>A5</f>
        <v>Schade, Nicolas</v>
      </c>
      <c r="K5" s="25" t="str">
        <f>F11&amp;" : "&amp;E11</f>
        <v>1 : 3</v>
      </c>
      <c r="L5" s="25" t="str">
        <f>F8&amp;" : "&amp;E8</f>
        <v>2 : 3</v>
      </c>
      <c r="M5" s="25" t="str">
        <f>F2&amp;" : "&amp;E2</f>
        <v>3 : 2</v>
      </c>
      <c r="N5" s="18"/>
      <c r="O5" s="26" t="str">
        <f>E5&amp;" : "&amp;F5</f>
        <v>3 : 0</v>
      </c>
      <c r="P5" s="27">
        <f>SUM(F11,F8,F2,E5,,,,)</f>
        <v>9</v>
      </c>
      <c r="Q5" s="25">
        <f>SUM(E11,E8,E2,F5,,,,)</f>
        <v>8</v>
      </c>
      <c r="R5" s="28">
        <f>P5-Q5</f>
        <v>1</v>
      </c>
      <c r="S5" s="27">
        <f>SUM(H11,H8,H2,G5,,,,)</f>
        <v>2</v>
      </c>
      <c r="T5" s="25">
        <f>SUM(G11,G8,G2,H5,,,,)</f>
        <v>2</v>
      </c>
      <c r="U5" s="28">
        <f>S5-T5</f>
        <v>0</v>
      </c>
      <c r="V5" s="29">
        <v>4</v>
      </c>
      <c r="W5" s="12">
        <f>RANK(R5,R$2:R$12)</f>
        <v>3</v>
      </c>
      <c r="X5" s="12">
        <f>RANK(U5,U$2:U$12)</f>
        <v>3</v>
      </c>
      <c r="Y5" s="12">
        <f>X5*10+W5</f>
        <v>33</v>
      </c>
    </row>
    <row r="6" spans="1:25" ht="13.5" thickBot="1">
      <c r="A6" s="13" t="s">
        <v>164</v>
      </c>
      <c r="B6" s="14" t="s">
        <v>132</v>
      </c>
      <c r="C6" s="15" t="str">
        <f>A2</f>
        <v>Sonnabend, Louis</v>
      </c>
      <c r="D6" s="15" t="str">
        <f>A3</f>
        <v>Breitwieser, Akim</v>
      </c>
      <c r="E6" s="13">
        <v>3</v>
      </c>
      <c r="F6" s="13">
        <v>1</v>
      </c>
      <c r="G6" s="17">
        <f t="shared" si="0"/>
        <v>1</v>
      </c>
      <c r="H6" s="17">
        <f t="shared" si="1"/>
        <v>0</v>
      </c>
      <c r="J6" s="5" t="str">
        <f>A6</f>
        <v>Schmidt, Tom</v>
      </c>
      <c r="K6" s="19" t="str">
        <f>F3&amp;" : "&amp;E3</f>
        <v>0 : 3</v>
      </c>
      <c r="L6" s="19" t="str">
        <f>F10&amp;" : "&amp;E10</f>
        <v>0 : 3</v>
      </c>
      <c r="M6" s="19" t="str">
        <f>F7&amp;" : "&amp;E7</f>
        <v>1 : 3</v>
      </c>
      <c r="N6" s="19" t="str">
        <f>F5&amp;" : "&amp;E5</f>
        <v>0 : 3</v>
      </c>
      <c r="O6" s="30"/>
      <c r="P6" s="31">
        <f>SUM(F3,F10,F7,F5,,,,)</f>
        <v>1</v>
      </c>
      <c r="Q6" s="32">
        <f>SUM(E3,E10,E7,E5,,,,)</f>
        <v>12</v>
      </c>
      <c r="R6" s="33">
        <f>P6-Q6</f>
        <v>-11</v>
      </c>
      <c r="S6" s="31">
        <f>SUM(H3,H10,H7,H5,,,,)</f>
        <v>0</v>
      </c>
      <c r="T6" s="32">
        <f>SUM(G3,G10,G7,G5,,,,)</f>
        <v>4</v>
      </c>
      <c r="U6" s="33">
        <f>S6-T6</f>
        <v>-4</v>
      </c>
      <c r="V6" s="23">
        <f>RANK(Y6,Y$2:Y$12,1)</f>
        <v>5</v>
      </c>
      <c r="W6" s="12">
        <f>RANK(R6,R$2:R$12)</f>
        <v>5</v>
      </c>
      <c r="X6" s="12">
        <f>RANK(U6,U$2:U$12)</f>
        <v>5</v>
      </c>
      <c r="Y6" s="12">
        <f>X6*10+W6</f>
        <v>55</v>
      </c>
    </row>
    <row r="7" spans="1:8" ht="12.75">
      <c r="A7" s="34"/>
      <c r="B7" s="14" t="s">
        <v>133</v>
      </c>
      <c r="C7" s="16" t="str">
        <f>A4</f>
        <v>Wetterich, Markus</v>
      </c>
      <c r="D7" s="16" t="str">
        <f>A6</f>
        <v>Schmidt, Tom</v>
      </c>
      <c r="E7" s="13">
        <v>3</v>
      </c>
      <c r="F7" s="13">
        <v>1</v>
      </c>
      <c r="G7" s="17">
        <f t="shared" si="0"/>
        <v>1</v>
      </c>
      <c r="H7" s="17">
        <f t="shared" si="1"/>
        <v>0</v>
      </c>
    </row>
    <row r="8" spans="1:8" ht="12.75">
      <c r="A8" s="34"/>
      <c r="B8" s="14" t="s">
        <v>134</v>
      </c>
      <c r="C8" s="16" t="str">
        <f>A3</f>
        <v>Breitwieser, Akim</v>
      </c>
      <c r="D8" s="16" t="str">
        <f>A5</f>
        <v>Schade, Nicolas</v>
      </c>
      <c r="E8" s="13">
        <v>3</v>
      </c>
      <c r="F8" s="13">
        <v>2</v>
      </c>
      <c r="G8" s="17">
        <f t="shared" si="0"/>
        <v>1</v>
      </c>
      <c r="H8" s="17">
        <f t="shared" si="1"/>
        <v>0</v>
      </c>
    </row>
    <row r="9" spans="1:8" ht="12.75">
      <c r="A9" s="34"/>
      <c r="B9" s="14" t="s">
        <v>135</v>
      </c>
      <c r="C9" s="16" t="str">
        <f>A2</f>
        <v>Sonnabend, Louis</v>
      </c>
      <c r="D9" s="16" t="str">
        <f>A4</f>
        <v>Wetterich, Markus</v>
      </c>
      <c r="E9" s="13">
        <v>0</v>
      </c>
      <c r="F9" s="13">
        <v>3</v>
      </c>
      <c r="G9" s="17">
        <f t="shared" si="0"/>
        <v>0</v>
      </c>
      <c r="H9" s="17">
        <f t="shared" si="1"/>
        <v>1</v>
      </c>
    </row>
    <row r="10" spans="1:8" ht="12.75">
      <c r="A10" s="2"/>
      <c r="B10" s="14" t="s">
        <v>136</v>
      </c>
      <c r="C10" s="16" t="str">
        <f>A3</f>
        <v>Breitwieser, Akim</v>
      </c>
      <c r="D10" s="16" t="str">
        <f>A6</f>
        <v>Schmidt, Tom</v>
      </c>
      <c r="E10" s="13">
        <v>3</v>
      </c>
      <c r="F10" s="13">
        <v>0</v>
      </c>
      <c r="G10" s="17">
        <f t="shared" si="0"/>
        <v>1</v>
      </c>
      <c r="H10" s="17">
        <f t="shared" si="1"/>
        <v>0</v>
      </c>
    </row>
    <row r="11" spans="1:8" ht="12.75">
      <c r="A11" s="2"/>
      <c r="B11" s="14" t="s">
        <v>137</v>
      </c>
      <c r="C11" s="16" t="str">
        <f>A2</f>
        <v>Sonnabend, Louis</v>
      </c>
      <c r="D11" s="16" t="str">
        <f>A5</f>
        <v>Schade, Nicolas</v>
      </c>
      <c r="E11" s="13">
        <v>3</v>
      </c>
      <c r="F11" s="13">
        <v>1</v>
      </c>
      <c r="G11" s="17">
        <f t="shared" si="0"/>
        <v>1</v>
      </c>
      <c r="H11" s="17">
        <f t="shared" si="1"/>
        <v>0</v>
      </c>
    </row>
    <row r="12" spans="1:2" ht="12.75">
      <c r="A12" s="2"/>
      <c r="B12" s="14"/>
    </row>
    <row r="13" spans="1:2" ht="12.75">
      <c r="A13" s="2"/>
      <c r="B13" s="14"/>
    </row>
    <row r="14" ht="12.75">
      <c r="B14" s="14"/>
    </row>
    <row r="15" ht="12.75">
      <c r="B15" s="14"/>
    </row>
    <row r="16" spans="1:2" ht="12.75">
      <c r="A16" s="3" t="s">
        <v>145</v>
      </c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spans="2:8" ht="12.75">
      <c r="B22" s="14"/>
      <c r="C22" s="16"/>
      <c r="D22" s="16"/>
      <c r="E22" s="34"/>
      <c r="F22" s="34"/>
      <c r="G22" s="37"/>
      <c r="H22" s="37"/>
    </row>
    <row r="23" ht="12.75">
      <c r="B23" s="14"/>
    </row>
    <row r="24" ht="12.75">
      <c r="B24" s="14"/>
    </row>
    <row r="25" ht="12.75">
      <c r="B25" s="14"/>
    </row>
    <row r="26" spans="2:8" ht="12.75">
      <c r="B26" s="14"/>
      <c r="C26" s="15"/>
      <c r="D26" s="15"/>
      <c r="E26" s="34"/>
      <c r="F26" s="34"/>
      <c r="G26" s="37"/>
      <c r="H26" s="37"/>
    </row>
    <row r="27" spans="2:8" ht="12.75">
      <c r="B27" s="14"/>
      <c r="C27" s="15"/>
      <c r="D27" s="16"/>
      <c r="E27" s="34"/>
      <c r="F27" s="34"/>
      <c r="G27" s="37"/>
      <c r="H27" s="37"/>
    </row>
    <row r="28" spans="2:8" ht="12.75">
      <c r="B28" s="14"/>
      <c r="C28" s="15"/>
      <c r="D28" s="16"/>
      <c r="E28" s="34"/>
      <c r="F28" s="34"/>
      <c r="G28" s="37"/>
      <c r="H28" s="37"/>
    </row>
    <row r="29" spans="2:8" ht="12.75">
      <c r="B29" s="14"/>
      <c r="C29" s="15"/>
      <c r="D29" s="15"/>
      <c r="E29" s="34"/>
      <c r="F29" s="34"/>
      <c r="G29" s="37"/>
      <c r="H29" s="37"/>
    </row>
    <row r="30" spans="5:8" ht="12.75">
      <c r="E30" s="38"/>
      <c r="F30" s="38"/>
      <c r="G30" s="37"/>
      <c r="H30" s="37"/>
    </row>
    <row r="31" spans="5:8" ht="12.75">
      <c r="E31" s="38"/>
      <c r="F31" s="38"/>
      <c r="G31" s="37"/>
      <c r="H31" s="37"/>
    </row>
    <row r="32" spans="5:8" ht="12.75">
      <c r="E32" s="38"/>
      <c r="F32" s="38"/>
      <c r="G32" s="37"/>
      <c r="H32" s="37"/>
    </row>
  </sheetData>
  <sheetProtection formatCells="0" formatColumns="0" formatRows="0"/>
  <conditionalFormatting sqref="E22:F22 E26:F29 E2:F11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AA13" sqref="AA12:AA13"/>
    </sheetView>
  </sheetViews>
  <sheetFormatPr defaultColWidth="11.421875" defaultRowHeight="15"/>
  <cols>
    <col min="1" max="1" width="18.140625" style="3" customWidth="1"/>
    <col min="2" max="2" width="6.28125" style="3" bestFit="1" customWidth="1"/>
    <col min="3" max="3" width="14.7109375" style="3" bestFit="1" customWidth="1"/>
    <col min="4" max="4" width="17.57421875" style="3" customWidth="1"/>
    <col min="5" max="5" width="6.28125" style="3" bestFit="1" customWidth="1"/>
    <col min="6" max="6" width="6.421875" style="3" bestFit="1" customWidth="1"/>
    <col min="7" max="8" width="2.00390625" style="36" bestFit="1" customWidth="1"/>
    <col min="9" max="9" width="3.7109375" style="3" customWidth="1"/>
    <col min="10" max="10" width="18.57421875" style="3" customWidth="1"/>
    <col min="11" max="11" width="6.140625" style="3" bestFit="1" customWidth="1"/>
    <col min="12" max="12" width="6.421875" style="3" bestFit="1" customWidth="1"/>
    <col min="13" max="13" width="5.57421875" style="3" bestFit="1" customWidth="1"/>
    <col min="14" max="14" width="6.8515625" style="3" bestFit="1" customWidth="1"/>
    <col min="15" max="15" width="5.28125" style="3" bestFit="1" customWidth="1"/>
    <col min="16" max="16" width="6.00390625" style="3" bestFit="1" customWidth="1"/>
    <col min="17" max="17" width="5.00390625" style="35" bestFit="1" customWidth="1"/>
    <col min="18" max="18" width="4.421875" style="3" bestFit="1" customWidth="1"/>
    <col min="19" max="19" width="3.28125" style="3" bestFit="1" customWidth="1"/>
    <col min="20" max="20" width="5.00390625" style="3" bestFit="1" customWidth="1"/>
    <col min="21" max="21" width="4.421875" style="3" bestFit="1" customWidth="1"/>
    <col min="22" max="22" width="3.28125" style="3" bestFit="1" customWidth="1"/>
    <col min="23" max="23" width="5.57421875" style="36" bestFit="1" customWidth="1"/>
    <col min="24" max="25" width="1.7109375" style="3" hidden="1" customWidth="1"/>
    <col min="26" max="26" width="2.421875" style="3" hidden="1" customWidth="1"/>
    <col min="27" max="16384" width="11.421875" style="3" customWidth="1"/>
  </cols>
  <sheetData>
    <row r="1" spans="1:26" ht="12.75">
      <c r="A1" s="2" t="s">
        <v>116</v>
      </c>
      <c r="B1" s="3" t="s">
        <v>117</v>
      </c>
      <c r="C1" s="3" t="s">
        <v>118</v>
      </c>
      <c r="D1" s="3" t="s">
        <v>119</v>
      </c>
      <c r="E1" s="4" t="s">
        <v>120</v>
      </c>
      <c r="F1" s="4" t="s">
        <v>121</v>
      </c>
      <c r="G1" s="5"/>
      <c r="H1" s="5"/>
      <c r="J1" s="6"/>
      <c r="K1" s="6" t="str">
        <f>LEFT(A2,5)</f>
        <v>Weber</v>
      </c>
      <c r="L1" s="6" t="str">
        <f>LEFT(A3,5)</f>
        <v>Nauma</v>
      </c>
      <c r="M1" s="6" t="str">
        <f>LEFT(A4,5)</f>
        <v>Bierw</v>
      </c>
      <c r="N1" s="6" t="str">
        <f>LEFT(A5,5)</f>
        <v>Eckha</v>
      </c>
      <c r="O1" s="6" t="str">
        <f>LEFT(A6,5)</f>
        <v>Schub</v>
      </c>
      <c r="P1" s="7" t="str">
        <f>LEFT(A7,5)</f>
        <v>Rettb</v>
      </c>
      <c r="Q1" s="8" t="s">
        <v>122</v>
      </c>
      <c r="R1" s="9" t="s">
        <v>123</v>
      </c>
      <c r="S1" s="10" t="s">
        <v>124</v>
      </c>
      <c r="T1" s="8" t="s">
        <v>125</v>
      </c>
      <c r="U1" s="9" t="s">
        <v>126</v>
      </c>
      <c r="V1" s="39" t="s">
        <v>124</v>
      </c>
      <c r="W1" s="11" t="s">
        <v>127</v>
      </c>
      <c r="X1" s="12"/>
      <c r="Y1" s="12"/>
      <c r="Z1" s="12"/>
    </row>
    <row r="2" spans="1:26" ht="12.75">
      <c r="A2" s="13" t="s">
        <v>174</v>
      </c>
      <c r="B2" s="14" t="s">
        <v>128</v>
      </c>
      <c r="C2" s="16" t="str">
        <f>A2</f>
        <v>Weber, Noah</v>
      </c>
      <c r="D2" s="16" t="str">
        <f>A7</f>
        <v>Rettberg, Christoph</v>
      </c>
      <c r="E2" s="13">
        <v>3</v>
      </c>
      <c r="F2" s="13">
        <v>0</v>
      </c>
      <c r="G2" s="17">
        <f aca="true" t="shared" si="0" ref="G2:G16">IF(E2+F2&lt;1,"",IF(E2&gt;F2,1,0))</f>
        <v>1</v>
      </c>
      <c r="H2" s="17">
        <f aca="true" t="shared" si="1" ref="H2:H16">IF(E2+F2&lt;1,"",IF(E2&lt;F2,1,0))</f>
        <v>0</v>
      </c>
      <c r="J2" s="5" t="str">
        <f aca="true" t="shared" si="2" ref="J2:J7">A2</f>
        <v>Weber, Noah</v>
      </c>
      <c r="K2" s="18"/>
      <c r="L2" s="19" t="str">
        <f>E13&amp;" : "&amp;F13</f>
        <v>3 : 0</v>
      </c>
      <c r="M2" s="19" t="str">
        <f>E6&amp;" : "&amp;F6</f>
        <v>3 : 0</v>
      </c>
      <c r="N2" s="19" t="str">
        <f>E15&amp;" : "&amp;F15</f>
        <v>3 : 0</v>
      </c>
      <c r="O2" s="19" t="str">
        <f>E10&amp;" : "&amp;F10</f>
        <v>3 : 0</v>
      </c>
      <c r="P2" s="20" t="str">
        <f>E2&amp;" : "&amp;F2</f>
        <v>3 : 0</v>
      </c>
      <c r="Q2" s="21">
        <f>SUM(E13,E6,E15,E10,E2,,,,)</f>
        <v>15</v>
      </c>
      <c r="R2" s="19">
        <f>SUM(F13,F6,F15,F10,F2,,,,)</f>
        <v>0</v>
      </c>
      <c r="S2" s="22">
        <f aca="true" t="shared" si="3" ref="S2:S7">Q2-R2</f>
        <v>15</v>
      </c>
      <c r="T2" s="21">
        <f>SUM(G13,G6,G15,G10,G2,,,,)</f>
        <v>5</v>
      </c>
      <c r="U2" s="19">
        <f>SUM(H13,H6,H15,H10,H2,,,,)</f>
        <v>0</v>
      </c>
      <c r="V2" s="22">
        <f aca="true" t="shared" si="4" ref="V2:V7">T2-U2</f>
        <v>5</v>
      </c>
      <c r="W2" s="23">
        <f aca="true" t="shared" si="5" ref="W2:W7">RANK(Z2,Z$2:Z$12,1)</f>
        <v>1</v>
      </c>
      <c r="X2" s="12">
        <f aca="true" t="shared" si="6" ref="X2:X7">RANK(S2,S$2:S$12)</f>
        <v>1</v>
      </c>
      <c r="Y2" s="12">
        <f aca="true" t="shared" si="7" ref="Y2:Y7">RANK(V2,V$2:V$12)</f>
        <v>1</v>
      </c>
      <c r="Z2" s="12">
        <f aca="true" t="shared" si="8" ref="Z2:Z7">Y2*10+X2</f>
        <v>11</v>
      </c>
    </row>
    <row r="3" spans="1:26" ht="12.75">
      <c r="A3" s="81" t="s">
        <v>168</v>
      </c>
      <c r="B3" s="14" t="s">
        <v>129</v>
      </c>
      <c r="C3" s="15" t="str">
        <f>A3</f>
        <v>Naumann, Jan</v>
      </c>
      <c r="D3" s="16" t="str">
        <f>A6</f>
        <v>Schubert, Niklas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 t="shared" si="2"/>
        <v>Naumann, Jan</v>
      </c>
      <c r="K3" s="25" t="str">
        <f>F13&amp;" : "&amp;E13</f>
        <v>0 : 3</v>
      </c>
      <c r="L3" s="18"/>
      <c r="M3" s="25" t="str">
        <f>E16&amp;" : "&amp;F16</f>
        <v>3 : 1</v>
      </c>
      <c r="N3" s="25" t="str">
        <f>E9&amp;" : "&amp;F9</f>
        <v>3 : 0</v>
      </c>
      <c r="O3" s="25" t="str">
        <f>E3&amp;" : "&amp;F3</f>
        <v>3 : 0</v>
      </c>
      <c r="P3" s="26" t="str">
        <f>E5&amp;" : "&amp;F5</f>
        <v>3 : 1</v>
      </c>
      <c r="Q3" s="27">
        <f>SUM(F13,E16,E9,E3,E5,,,,)</f>
        <v>12</v>
      </c>
      <c r="R3" s="25">
        <f>SUM(E13,F16,F9,F3,F5,,,,)</f>
        <v>5</v>
      </c>
      <c r="S3" s="28">
        <f t="shared" si="3"/>
        <v>7</v>
      </c>
      <c r="T3" s="27">
        <f>SUM(H13,G16,G9,G3,G5,,,,)</f>
        <v>4</v>
      </c>
      <c r="U3" s="25">
        <f>SUM(G13,H16,H9,H3,H5,,,,)</f>
        <v>1</v>
      </c>
      <c r="V3" s="28">
        <f t="shared" si="4"/>
        <v>3</v>
      </c>
      <c r="W3" s="29">
        <f t="shared" si="5"/>
        <v>2</v>
      </c>
      <c r="X3" s="12">
        <f t="shared" si="6"/>
        <v>2</v>
      </c>
      <c r="Y3" s="12">
        <f t="shared" si="7"/>
        <v>2</v>
      </c>
      <c r="Z3" s="12">
        <f t="shared" si="8"/>
        <v>22</v>
      </c>
    </row>
    <row r="4" spans="1:26" ht="12.75">
      <c r="A4" s="13" t="s">
        <v>169</v>
      </c>
      <c r="B4" s="14" t="s">
        <v>140</v>
      </c>
      <c r="C4" s="16" t="str">
        <f>A4</f>
        <v>Bierwirth, Florian</v>
      </c>
      <c r="D4" s="16" t="str">
        <f>A5</f>
        <v>Eckhardt, Max</v>
      </c>
      <c r="E4" s="13">
        <v>1</v>
      </c>
      <c r="F4" s="13">
        <v>3</v>
      </c>
      <c r="G4" s="17">
        <f t="shared" si="0"/>
        <v>0</v>
      </c>
      <c r="H4" s="17">
        <f t="shared" si="1"/>
        <v>1</v>
      </c>
      <c r="J4" s="5" t="str">
        <f t="shared" si="2"/>
        <v>Bierwirth, Florian</v>
      </c>
      <c r="K4" s="19" t="str">
        <f>F6&amp;" : "&amp;E6</f>
        <v>0 : 3</v>
      </c>
      <c r="L4" s="19" t="str">
        <f>F16&amp;" : "&amp;E16</f>
        <v>1 : 3</v>
      </c>
      <c r="M4" s="18"/>
      <c r="N4" s="19" t="str">
        <f>E4&amp;" : "&amp;F4</f>
        <v>1 : 3</v>
      </c>
      <c r="O4" s="19" t="str">
        <f>E12&amp;" : "&amp;F12</f>
        <v>3 : 2</v>
      </c>
      <c r="P4" s="20" t="str">
        <f>E8&amp;" : "&amp;F8</f>
        <v>3 : 2</v>
      </c>
      <c r="Q4" s="21">
        <f>SUM(F6,F16,E4,E12,E8,,,,)</f>
        <v>8</v>
      </c>
      <c r="R4" s="19">
        <f>SUM(E6,E16,F4,F12,F8,,,,)</f>
        <v>13</v>
      </c>
      <c r="S4" s="22">
        <f t="shared" si="3"/>
        <v>-5</v>
      </c>
      <c r="T4" s="21">
        <f>SUM(H6,H16,G4,G12,G8,,,,)</f>
        <v>2</v>
      </c>
      <c r="U4" s="19">
        <f>SUM(G6,G16,H4,H12,H8,,,,)</f>
        <v>3</v>
      </c>
      <c r="V4" s="22">
        <f t="shared" si="4"/>
        <v>-1</v>
      </c>
      <c r="W4" s="23">
        <v>5</v>
      </c>
      <c r="X4" s="12">
        <f t="shared" si="6"/>
        <v>4</v>
      </c>
      <c r="Y4" s="12">
        <f t="shared" si="7"/>
        <v>3</v>
      </c>
      <c r="Z4" s="12">
        <f t="shared" si="8"/>
        <v>34</v>
      </c>
    </row>
    <row r="5" spans="1:26" ht="12.75">
      <c r="A5" s="13" t="s">
        <v>175</v>
      </c>
      <c r="B5" s="14" t="s">
        <v>130</v>
      </c>
      <c r="C5" s="15" t="str">
        <f>A3</f>
        <v>Naumann, Jan</v>
      </c>
      <c r="D5" s="15" t="str">
        <f>A7</f>
        <v>Rettberg, Christoph</v>
      </c>
      <c r="E5" s="13">
        <v>3</v>
      </c>
      <c r="F5" s="13">
        <v>1</v>
      </c>
      <c r="G5" s="17">
        <f t="shared" si="0"/>
        <v>1</v>
      </c>
      <c r="H5" s="17">
        <f t="shared" si="1"/>
        <v>0</v>
      </c>
      <c r="J5" s="24" t="str">
        <f t="shared" si="2"/>
        <v>Eckhardt, Max</v>
      </c>
      <c r="K5" s="25" t="str">
        <f>F15&amp;" : "&amp;E15</f>
        <v>0 : 3</v>
      </c>
      <c r="L5" s="25" t="str">
        <f>F9&amp;" : "&amp;E9</f>
        <v>0 : 3</v>
      </c>
      <c r="M5" s="25" t="str">
        <f>F4&amp;" : "&amp;E4</f>
        <v>3 : 1</v>
      </c>
      <c r="N5" s="18"/>
      <c r="O5" s="25" t="str">
        <f>E7&amp;" : "&amp;F7</f>
        <v>3 : 1</v>
      </c>
      <c r="P5" s="26" t="str">
        <f>E11&amp;" : "&amp;F11</f>
        <v>0 : 3</v>
      </c>
      <c r="Q5" s="27">
        <f>SUM(F15,F9,F4,E7,E11,,,,)</f>
        <v>6</v>
      </c>
      <c r="R5" s="25">
        <f>SUM(E15,E9,E4,F7,F11,,,,)</f>
        <v>11</v>
      </c>
      <c r="S5" s="28">
        <f t="shared" si="3"/>
        <v>-5</v>
      </c>
      <c r="T5" s="27">
        <f>SUM(H15,H9,H4,G7,G11,,,,)</f>
        <v>2</v>
      </c>
      <c r="U5" s="25">
        <f>SUM(G15,G9,G4,H7,H11,,,,)</f>
        <v>3</v>
      </c>
      <c r="V5" s="28">
        <f t="shared" si="4"/>
        <v>-1</v>
      </c>
      <c r="W5" s="29">
        <v>4</v>
      </c>
      <c r="X5" s="12">
        <f t="shared" si="6"/>
        <v>4</v>
      </c>
      <c r="Y5" s="12">
        <f t="shared" si="7"/>
        <v>3</v>
      </c>
      <c r="Z5" s="12">
        <f t="shared" si="8"/>
        <v>34</v>
      </c>
    </row>
    <row r="6" spans="1:26" ht="12.75">
      <c r="A6" s="13" t="s">
        <v>177</v>
      </c>
      <c r="B6" s="14" t="s">
        <v>131</v>
      </c>
      <c r="C6" s="16" t="str">
        <f>A2</f>
        <v>Weber, Noah</v>
      </c>
      <c r="D6" s="16" t="str">
        <f>A4</f>
        <v>Bierwirth, Florian</v>
      </c>
      <c r="E6" s="13">
        <v>3</v>
      </c>
      <c r="F6" s="13">
        <v>0</v>
      </c>
      <c r="G6" s="17">
        <f t="shared" si="0"/>
        <v>1</v>
      </c>
      <c r="H6" s="17">
        <f t="shared" si="1"/>
        <v>0</v>
      </c>
      <c r="J6" s="5" t="str">
        <f t="shared" si="2"/>
        <v>Schubert, Niklas</v>
      </c>
      <c r="K6" s="19" t="str">
        <f>F10&amp;" : "&amp;E10</f>
        <v>0 : 3</v>
      </c>
      <c r="L6" s="19" t="str">
        <f>F3&amp;" : "&amp;E3</f>
        <v>0 : 3</v>
      </c>
      <c r="M6" s="19" t="str">
        <f>F12&amp;" : "&amp;E12</f>
        <v>2 : 3</v>
      </c>
      <c r="N6" s="19" t="str">
        <f>F7&amp;" : "&amp;E7</f>
        <v>1 : 3</v>
      </c>
      <c r="O6" s="18"/>
      <c r="P6" s="20" t="str">
        <f>E14&amp;" : "&amp;F14</f>
        <v>0 : 3</v>
      </c>
      <c r="Q6" s="21">
        <f>SUM(F10,F3,F12,F7,E14,,,,)</f>
        <v>3</v>
      </c>
      <c r="R6" s="19">
        <f>SUM(E10,E3,E12,E7,F14,,,,)</f>
        <v>15</v>
      </c>
      <c r="S6" s="22">
        <f t="shared" si="3"/>
        <v>-12</v>
      </c>
      <c r="T6" s="21">
        <f>SUM(H10,H3,H12,H7,G14,,,,)</f>
        <v>0</v>
      </c>
      <c r="U6" s="19">
        <f>SUM(G10,G3,G12,G7,H14,,,,)</f>
        <v>5</v>
      </c>
      <c r="V6" s="22">
        <f t="shared" si="4"/>
        <v>-5</v>
      </c>
      <c r="W6" s="23">
        <f t="shared" si="5"/>
        <v>6</v>
      </c>
      <c r="X6" s="12">
        <f t="shared" si="6"/>
        <v>6</v>
      </c>
      <c r="Y6" s="12">
        <f t="shared" si="7"/>
        <v>6</v>
      </c>
      <c r="Z6" s="12">
        <f t="shared" si="8"/>
        <v>66</v>
      </c>
    </row>
    <row r="7" spans="1:26" ht="13.5" thickBot="1">
      <c r="A7" s="13" t="s">
        <v>171</v>
      </c>
      <c r="B7" s="14" t="s">
        <v>141</v>
      </c>
      <c r="C7" s="16" t="str">
        <f>A5</f>
        <v>Eckhardt, Max</v>
      </c>
      <c r="D7" s="16" t="str">
        <f>A6</f>
        <v>Schubert, Niklas</v>
      </c>
      <c r="E7" s="13">
        <v>3</v>
      </c>
      <c r="F7" s="13">
        <v>1</v>
      </c>
      <c r="G7" s="17">
        <f t="shared" si="0"/>
        <v>1</v>
      </c>
      <c r="H7" s="17">
        <f t="shared" si="1"/>
        <v>0</v>
      </c>
      <c r="J7" s="24" t="str">
        <f t="shared" si="2"/>
        <v>Rettberg, Christoph</v>
      </c>
      <c r="K7" s="25" t="str">
        <f>F2&amp;" : "&amp;E2</f>
        <v>0 : 3</v>
      </c>
      <c r="L7" s="25" t="str">
        <f>F5&amp;" : "&amp;E5</f>
        <v>1 : 3</v>
      </c>
      <c r="M7" s="25" t="str">
        <f>F8&amp;" : "&amp;E8</f>
        <v>2 : 3</v>
      </c>
      <c r="N7" s="25" t="str">
        <f>F11&amp;" : "&amp;E11</f>
        <v>3 : 0</v>
      </c>
      <c r="O7" s="25" t="str">
        <f>F14&amp;" : "&amp;E14</f>
        <v>3 : 0</v>
      </c>
      <c r="P7" s="30"/>
      <c r="Q7" s="40">
        <f>SUM(F2,F5,F8,F11,F14,,,,)</f>
        <v>9</v>
      </c>
      <c r="R7" s="41">
        <f>SUM(E2,E5,E8,E11,E14,,,,)</f>
        <v>9</v>
      </c>
      <c r="S7" s="42">
        <f t="shared" si="3"/>
        <v>0</v>
      </c>
      <c r="T7" s="40">
        <f>SUM(H2,H5,H8,H11,H14,,,,)</f>
        <v>2</v>
      </c>
      <c r="U7" s="41">
        <f>SUM(G2,G5,G8,G11,G14,,,,)</f>
        <v>3</v>
      </c>
      <c r="V7" s="42">
        <f t="shared" si="4"/>
        <v>-1</v>
      </c>
      <c r="W7" s="29">
        <f t="shared" si="5"/>
        <v>3</v>
      </c>
      <c r="X7" s="12">
        <f t="shared" si="6"/>
        <v>3</v>
      </c>
      <c r="Y7" s="12">
        <f t="shared" si="7"/>
        <v>3</v>
      </c>
      <c r="Z7" s="12">
        <f t="shared" si="8"/>
        <v>33</v>
      </c>
    </row>
    <row r="8" spans="1:8" ht="12.75">
      <c r="A8" s="34"/>
      <c r="B8" s="14" t="s">
        <v>132</v>
      </c>
      <c r="C8" s="16" t="str">
        <f>A4</f>
        <v>Bierwirth, Florian</v>
      </c>
      <c r="D8" s="16" t="str">
        <f>A7</f>
        <v>Rettberg, Christoph</v>
      </c>
      <c r="E8" s="13">
        <v>3</v>
      </c>
      <c r="F8" s="13">
        <v>2</v>
      </c>
      <c r="G8" s="17">
        <f t="shared" si="0"/>
        <v>1</v>
      </c>
      <c r="H8" s="17">
        <f t="shared" si="1"/>
        <v>0</v>
      </c>
    </row>
    <row r="9" spans="1:8" ht="12.75">
      <c r="A9" s="34"/>
      <c r="B9" s="14" t="s">
        <v>133</v>
      </c>
      <c r="C9" s="15" t="str">
        <f>A3</f>
        <v>Naumann, Jan</v>
      </c>
      <c r="D9" s="15" t="str">
        <f>A5</f>
        <v>Eckhardt, Max</v>
      </c>
      <c r="E9" s="13">
        <v>3</v>
      </c>
      <c r="F9" s="13">
        <v>0</v>
      </c>
      <c r="G9" s="17">
        <f t="shared" si="0"/>
        <v>1</v>
      </c>
      <c r="H9" s="17">
        <f t="shared" si="1"/>
        <v>0</v>
      </c>
    </row>
    <row r="10" spans="1:8" ht="12.75">
      <c r="A10" s="2"/>
      <c r="B10" s="14" t="s">
        <v>142</v>
      </c>
      <c r="C10" s="16" t="str">
        <f>A2</f>
        <v>Weber, Noah</v>
      </c>
      <c r="D10" s="16" t="str">
        <f>A6</f>
        <v>Schubert, Niklas</v>
      </c>
      <c r="E10" s="13">
        <v>3</v>
      </c>
      <c r="F10" s="13">
        <v>0</v>
      </c>
      <c r="G10" s="17">
        <f t="shared" si="0"/>
        <v>1</v>
      </c>
      <c r="H10" s="17">
        <f t="shared" si="1"/>
        <v>0</v>
      </c>
    </row>
    <row r="11" spans="1:8" ht="12.75">
      <c r="A11" s="2"/>
      <c r="B11" s="14" t="s">
        <v>134</v>
      </c>
      <c r="C11" s="16" t="str">
        <f>A5</f>
        <v>Eckhardt, Max</v>
      </c>
      <c r="D11" s="16" t="str">
        <f>A7</f>
        <v>Rettberg, Christoph</v>
      </c>
      <c r="E11" s="13">
        <v>0</v>
      </c>
      <c r="F11" s="13">
        <v>3</v>
      </c>
      <c r="G11" s="17">
        <f t="shared" si="0"/>
        <v>0</v>
      </c>
      <c r="H11" s="17">
        <f t="shared" si="1"/>
        <v>1</v>
      </c>
    </row>
    <row r="12" spans="1:8" ht="12.75">
      <c r="A12" s="2"/>
      <c r="B12" s="14" t="s">
        <v>135</v>
      </c>
      <c r="C12" s="16" t="str">
        <f>A4</f>
        <v>Bierwirth, Florian</v>
      </c>
      <c r="D12" s="16" t="str">
        <f>A6</f>
        <v>Schubert, Niklas</v>
      </c>
      <c r="E12" s="13">
        <v>3</v>
      </c>
      <c r="F12" s="13">
        <v>2</v>
      </c>
      <c r="G12" s="17">
        <f t="shared" si="0"/>
        <v>1</v>
      </c>
      <c r="H12" s="17">
        <f t="shared" si="1"/>
        <v>0</v>
      </c>
    </row>
    <row r="13" spans="1:8" ht="12.75">
      <c r="A13" s="2"/>
      <c r="B13" s="14" t="s">
        <v>143</v>
      </c>
      <c r="C13" s="16" t="str">
        <f>A2</f>
        <v>Weber, Noah</v>
      </c>
      <c r="D13" s="15" t="str">
        <f>A3</f>
        <v>Naumann, Jan</v>
      </c>
      <c r="E13" s="13">
        <v>3</v>
      </c>
      <c r="F13" s="13">
        <v>0</v>
      </c>
      <c r="G13" s="17">
        <f t="shared" si="0"/>
        <v>1</v>
      </c>
      <c r="H13" s="17">
        <f t="shared" si="1"/>
        <v>0</v>
      </c>
    </row>
    <row r="14" spans="2:8" ht="12.75">
      <c r="B14" s="14" t="s">
        <v>136</v>
      </c>
      <c r="C14" s="16" t="str">
        <f>A6</f>
        <v>Schubert, Niklas</v>
      </c>
      <c r="D14" s="16" t="str">
        <f>A7</f>
        <v>Rettberg, Christoph</v>
      </c>
      <c r="E14" s="13">
        <v>0</v>
      </c>
      <c r="F14" s="13">
        <v>3</v>
      </c>
      <c r="G14" s="17">
        <f t="shared" si="0"/>
        <v>0</v>
      </c>
      <c r="H14" s="17">
        <f t="shared" si="1"/>
        <v>1</v>
      </c>
    </row>
    <row r="15" spans="2:8" ht="12.75">
      <c r="B15" s="14" t="s">
        <v>137</v>
      </c>
      <c r="C15" s="16" t="str">
        <f>A2</f>
        <v>Weber, Noah</v>
      </c>
      <c r="D15" s="16" t="str">
        <f>A5</f>
        <v>Eckhardt, Max</v>
      </c>
      <c r="E15" s="13">
        <v>3</v>
      </c>
      <c r="F15" s="13">
        <v>0</v>
      </c>
      <c r="G15" s="17">
        <f t="shared" si="0"/>
        <v>1</v>
      </c>
      <c r="H15" s="17">
        <f t="shared" si="1"/>
        <v>0</v>
      </c>
    </row>
    <row r="16" spans="2:8" ht="12.75">
      <c r="B16" s="14" t="s">
        <v>144</v>
      </c>
      <c r="C16" s="16" t="str">
        <f>A3</f>
        <v>Naumann, Jan</v>
      </c>
      <c r="D16" s="16" t="str">
        <f>A4</f>
        <v>Bierwirth, Florian</v>
      </c>
      <c r="E16" s="13">
        <v>3</v>
      </c>
      <c r="F16" s="13">
        <v>1</v>
      </c>
      <c r="G16" s="17">
        <f t="shared" si="0"/>
        <v>1</v>
      </c>
      <c r="H16" s="17">
        <f t="shared" si="1"/>
        <v>0</v>
      </c>
    </row>
    <row r="17" spans="2:9" ht="12.75">
      <c r="B17" s="14"/>
      <c r="C17" s="16"/>
      <c r="D17" s="16"/>
      <c r="E17" s="34"/>
      <c r="F17" s="34"/>
      <c r="G17" s="37"/>
      <c r="H17" s="37"/>
      <c r="I17" s="38"/>
    </row>
    <row r="18" spans="2:9" ht="12.75">
      <c r="B18" s="14"/>
      <c r="C18" s="16"/>
      <c r="D18" s="15"/>
      <c r="E18" s="34"/>
      <c r="F18" s="34"/>
      <c r="G18" s="37"/>
      <c r="H18" s="37"/>
      <c r="I18" s="38"/>
    </row>
    <row r="19" spans="1:9" ht="12.75">
      <c r="A19" s="3" t="s">
        <v>146</v>
      </c>
      <c r="B19" s="14"/>
      <c r="C19" s="16"/>
      <c r="D19" s="16"/>
      <c r="E19" s="34"/>
      <c r="F19" s="34"/>
      <c r="G19" s="37"/>
      <c r="H19" s="37"/>
      <c r="I19" s="38"/>
    </row>
    <row r="20" spans="2:9" ht="12.75">
      <c r="B20" s="14"/>
      <c r="C20" s="16"/>
      <c r="D20" s="16"/>
      <c r="E20" s="34"/>
      <c r="F20" s="34"/>
      <c r="G20" s="37"/>
      <c r="H20" s="37"/>
      <c r="I20" s="38"/>
    </row>
    <row r="21" spans="2:9" ht="12.75">
      <c r="B21" s="14"/>
      <c r="C21" s="15"/>
      <c r="D21" s="15"/>
      <c r="E21" s="34"/>
      <c r="F21" s="34"/>
      <c r="G21" s="37"/>
      <c r="H21" s="37"/>
      <c r="I21" s="38"/>
    </row>
    <row r="22" spans="2:9" ht="12.75">
      <c r="B22" s="14"/>
      <c r="C22" s="16"/>
      <c r="D22" s="16"/>
      <c r="E22" s="34"/>
      <c r="F22" s="34"/>
      <c r="G22" s="37"/>
      <c r="H22" s="37"/>
      <c r="I22" s="38"/>
    </row>
    <row r="23" spans="2:9" ht="12.75">
      <c r="B23" s="14"/>
      <c r="C23" s="16"/>
      <c r="D23" s="16"/>
      <c r="E23" s="34"/>
      <c r="F23" s="34"/>
      <c r="G23" s="37"/>
      <c r="H23" s="37"/>
      <c r="I23" s="38"/>
    </row>
    <row r="24" spans="2:9" ht="12.75">
      <c r="B24" s="14"/>
      <c r="C24" s="16"/>
      <c r="D24" s="16"/>
      <c r="E24" s="34"/>
      <c r="F24" s="34"/>
      <c r="G24" s="37"/>
      <c r="H24" s="37"/>
      <c r="I24" s="38"/>
    </row>
    <row r="25" spans="2:9" ht="12.75">
      <c r="B25" s="14"/>
      <c r="C25" s="15"/>
      <c r="D25" s="15"/>
      <c r="E25" s="34"/>
      <c r="F25" s="34"/>
      <c r="G25" s="37"/>
      <c r="H25" s="37"/>
      <c r="I25" s="38"/>
    </row>
    <row r="26" spans="2:9" ht="12.75">
      <c r="B26" s="14"/>
      <c r="C26" s="15"/>
      <c r="D26" s="15"/>
      <c r="E26" s="34"/>
      <c r="F26" s="34"/>
      <c r="G26" s="37"/>
      <c r="H26" s="37"/>
      <c r="I26" s="38"/>
    </row>
    <row r="27" spans="2:9" ht="12.75">
      <c r="B27" s="14"/>
      <c r="C27" s="15"/>
      <c r="D27" s="16"/>
      <c r="E27" s="34"/>
      <c r="F27" s="34"/>
      <c r="G27" s="37"/>
      <c r="H27" s="37"/>
      <c r="I27" s="38"/>
    </row>
    <row r="28" spans="2:9" ht="12.75">
      <c r="B28" s="14"/>
      <c r="C28" s="15"/>
      <c r="D28" s="16"/>
      <c r="E28" s="34"/>
      <c r="F28" s="34"/>
      <c r="G28" s="37"/>
      <c r="H28" s="37"/>
      <c r="I28" s="38"/>
    </row>
    <row r="29" spans="2:9" ht="12.75">
      <c r="B29" s="14"/>
      <c r="C29" s="15"/>
      <c r="D29" s="15"/>
      <c r="E29" s="34"/>
      <c r="F29" s="34"/>
      <c r="G29" s="37"/>
      <c r="H29" s="37"/>
      <c r="I29" s="38"/>
    </row>
    <row r="30" spans="5:9" ht="12.75">
      <c r="E30" s="38"/>
      <c r="F30" s="38"/>
      <c r="G30" s="37"/>
      <c r="H30" s="37"/>
      <c r="I30" s="38"/>
    </row>
    <row r="31" spans="5:9" ht="12.75">
      <c r="E31" s="38"/>
      <c r="F31" s="38"/>
      <c r="G31" s="37"/>
      <c r="H31" s="37"/>
      <c r="I31" s="38"/>
    </row>
    <row r="32" spans="5:9" ht="12.75">
      <c r="E32" s="38"/>
      <c r="F32" s="38"/>
      <c r="G32" s="37"/>
      <c r="H32" s="37"/>
      <c r="I32" s="38"/>
    </row>
    <row r="33" spans="5:9" ht="12.75">
      <c r="E33" s="38"/>
      <c r="F33" s="38"/>
      <c r="G33" s="37"/>
      <c r="H33" s="37"/>
      <c r="I33" s="38"/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J3" sqref="J3"/>
    </sheetView>
  </sheetViews>
  <sheetFormatPr defaultColWidth="11.421875" defaultRowHeight="15"/>
  <cols>
    <col min="1" max="1" width="16.7109375" style="44" customWidth="1"/>
    <col min="2" max="2" width="6.28125" style="44" bestFit="1" customWidth="1"/>
    <col min="3" max="3" width="16.421875" style="44" customWidth="1"/>
    <col min="4" max="4" width="17.00390625" style="44" customWidth="1"/>
    <col min="5" max="5" width="6.28125" style="44" bestFit="1" customWidth="1"/>
    <col min="6" max="6" width="6.421875" style="44" bestFit="1" customWidth="1"/>
    <col min="7" max="8" width="2.00390625" style="79" bestFit="1" customWidth="1"/>
    <col min="9" max="9" width="3.7109375" style="44" customWidth="1"/>
    <col min="10" max="10" width="17.28125" style="44" customWidth="1"/>
    <col min="11" max="11" width="6.140625" style="44" bestFit="1" customWidth="1"/>
    <col min="12" max="12" width="6.421875" style="44" bestFit="1" customWidth="1"/>
    <col min="13" max="13" width="5.57421875" style="44" bestFit="1" customWidth="1"/>
    <col min="14" max="14" width="6.8515625" style="44" bestFit="1" customWidth="1"/>
    <col min="15" max="15" width="5.28125" style="44" bestFit="1" customWidth="1"/>
    <col min="16" max="17" width="6.00390625" style="44" bestFit="1" customWidth="1"/>
    <col min="18" max="18" width="6.57421875" style="44" bestFit="1" customWidth="1"/>
    <col min="19" max="19" width="5.00390625" style="78" bestFit="1" customWidth="1"/>
    <col min="20" max="20" width="4.421875" style="44" bestFit="1" customWidth="1"/>
    <col min="21" max="21" width="3.28125" style="44" bestFit="1" customWidth="1"/>
    <col min="22" max="22" width="5.00390625" style="44" bestFit="1" customWidth="1"/>
    <col min="23" max="23" width="4.421875" style="44" bestFit="1" customWidth="1"/>
    <col min="24" max="24" width="3.28125" style="44" bestFit="1" customWidth="1"/>
    <col min="25" max="25" width="5.57421875" style="44" bestFit="1" customWidth="1"/>
    <col min="26" max="27" width="1.7109375" style="44" hidden="1" customWidth="1"/>
    <col min="28" max="28" width="2.421875" style="44" hidden="1" customWidth="1"/>
    <col min="29" max="16384" width="11.421875" style="44" customWidth="1"/>
  </cols>
  <sheetData>
    <row r="1" spans="1:28" ht="12.75">
      <c r="A1" s="43" t="s">
        <v>116</v>
      </c>
      <c r="B1" s="44" t="s">
        <v>117</v>
      </c>
      <c r="C1" s="44" t="s">
        <v>118</v>
      </c>
      <c r="D1" s="44" t="s">
        <v>119</v>
      </c>
      <c r="E1" s="45" t="s">
        <v>120</v>
      </c>
      <c r="F1" s="45" t="s">
        <v>121</v>
      </c>
      <c r="G1" s="46"/>
      <c r="H1" s="46"/>
      <c r="J1" s="47"/>
      <c r="K1" s="47" t="str">
        <f>LEFT(A2,5)</f>
        <v>Pravy</v>
      </c>
      <c r="L1" s="47" t="str">
        <f>LEFT(A3,5)</f>
        <v>Zhang</v>
      </c>
      <c r="M1" s="47" t="str">
        <f>LEFT(A4,5)</f>
        <v>Wette</v>
      </c>
      <c r="N1" s="47" t="str">
        <f>LEFT(A5,5)</f>
        <v>Weber</v>
      </c>
      <c r="O1" s="47" t="str">
        <f>LEFT(A6,5)</f>
        <v>Nauma</v>
      </c>
      <c r="P1" s="47" t="str">
        <f>LEFT(A7,5)</f>
        <v>Sonna</v>
      </c>
      <c r="Q1" s="47" t="str">
        <f>LEFT(A8,5)</f>
        <v>Walte</v>
      </c>
      <c r="R1" s="48" t="str">
        <f>LEFT(A9,5)</f>
        <v>Wette</v>
      </c>
      <c r="S1" s="49" t="s">
        <v>122</v>
      </c>
      <c r="T1" s="50" t="s">
        <v>123</v>
      </c>
      <c r="U1" s="51" t="s">
        <v>124</v>
      </c>
      <c r="V1" s="52" t="s">
        <v>125</v>
      </c>
      <c r="W1" s="53" t="s">
        <v>126</v>
      </c>
      <c r="X1" s="54" t="s">
        <v>124</v>
      </c>
      <c r="Y1" s="55" t="s">
        <v>127</v>
      </c>
      <c r="Z1" s="56"/>
      <c r="AA1" s="56"/>
      <c r="AB1" s="56"/>
    </row>
    <row r="2" spans="1:28" ht="12.75">
      <c r="A2" s="57" t="s">
        <v>166</v>
      </c>
      <c r="B2" s="58" t="s">
        <v>128</v>
      </c>
      <c r="C2" s="59" t="str">
        <f>A2</f>
        <v>Pravych, David</v>
      </c>
      <c r="D2" s="59" t="str">
        <f>A9</f>
        <v>Wetterau, Simon</v>
      </c>
      <c r="E2" s="57">
        <v>3</v>
      </c>
      <c r="F2" s="57">
        <v>2</v>
      </c>
      <c r="G2" s="60">
        <f aca="true" t="shared" si="0" ref="G2:G29">IF(E2+F2&lt;1,"",IF(E2&gt;F2,1,0))</f>
        <v>1</v>
      </c>
      <c r="H2" s="60">
        <f aca="true" t="shared" si="1" ref="H2:H29">IF(E2+F2&lt;1,"",IF(E2&lt;F2,1,0))</f>
        <v>0</v>
      </c>
      <c r="J2" s="46" t="str">
        <f aca="true" t="shared" si="2" ref="J2:J9">A2</f>
        <v>Pravych, David</v>
      </c>
      <c r="K2" s="61"/>
      <c r="L2" s="62" t="str">
        <f>E21&amp;" : "&amp;F21</f>
        <v>1 : 3</v>
      </c>
      <c r="M2" s="62" t="str">
        <f>E7&amp;" : "&amp;F7</f>
        <v>3 : 1</v>
      </c>
      <c r="N2" s="62" t="str">
        <f>E24&amp;" : "&amp;F24</f>
        <v>0 : 3</v>
      </c>
      <c r="O2" s="62" t="str">
        <f>E12&amp;" : "&amp;F12</f>
        <v>0 : 3</v>
      </c>
      <c r="P2" s="62" t="str">
        <f>E27&amp;" : "&amp;F27</f>
        <v>3 : 1</v>
      </c>
      <c r="Q2" s="62" t="str">
        <f>E17&amp;" : "&amp;F17</f>
        <v>3 : 1</v>
      </c>
      <c r="R2" s="63" t="str">
        <f>E2&amp;" : "&amp;F2</f>
        <v>3 : 2</v>
      </c>
      <c r="S2" s="64">
        <f>SUM(E21,E7,E24,E12,E27,E17,E2,,,,)</f>
        <v>13</v>
      </c>
      <c r="T2" s="62">
        <f>SUM(F21,F7,F24,F12,F27,F17,F2,,,,)</f>
        <v>14</v>
      </c>
      <c r="U2" s="65">
        <f aca="true" t="shared" si="3" ref="U2:U9">S2-T2</f>
        <v>-1</v>
      </c>
      <c r="V2" s="64">
        <f>SUM(G21,G7,G24,G12,G27,G17,G2,,,,)</f>
        <v>4</v>
      </c>
      <c r="W2" s="62">
        <f>SUM(H21,H7,H24,H12,H27,H17,H2,,,,)</f>
        <v>3</v>
      </c>
      <c r="X2" s="65">
        <f aca="true" t="shared" si="4" ref="X2:X9">V2-W2</f>
        <v>1</v>
      </c>
      <c r="Y2" s="66">
        <f aca="true" t="shared" si="5" ref="Y2:Y9">RANK(AB2,AB$2:AB$12,1)</f>
        <v>5</v>
      </c>
      <c r="Z2" s="56">
        <f aca="true" t="shared" si="6" ref="Z2:Z9">RANK(U2,U$2:U$12)</f>
        <v>5</v>
      </c>
      <c r="AA2" s="56">
        <f aca="true" t="shared" si="7" ref="AA2:AA9">RANK(X2,X$2:X$12)</f>
        <v>4</v>
      </c>
      <c r="AB2" s="56">
        <f aca="true" t="shared" si="8" ref="AB2:AB9">AA2*10+Z2</f>
        <v>45</v>
      </c>
    </row>
    <row r="3" spans="1:28" ht="12.75">
      <c r="A3" s="57" t="s">
        <v>162</v>
      </c>
      <c r="B3" s="58" t="s">
        <v>129</v>
      </c>
      <c r="C3" s="67" t="str">
        <f>A3</f>
        <v>Zhang, Kevin</v>
      </c>
      <c r="D3" s="59" t="str">
        <f>A8</f>
        <v>Walter, Florian</v>
      </c>
      <c r="E3" s="57">
        <v>3</v>
      </c>
      <c r="F3" s="57">
        <v>0</v>
      </c>
      <c r="G3" s="60">
        <f t="shared" si="0"/>
        <v>1</v>
      </c>
      <c r="H3" s="60">
        <f t="shared" si="1"/>
        <v>0</v>
      </c>
      <c r="J3" s="68" t="str">
        <f t="shared" si="2"/>
        <v>Zhang, Kevin</v>
      </c>
      <c r="K3" s="69" t="str">
        <f>F21&amp;" : "&amp;E21</f>
        <v>3 : 1</v>
      </c>
      <c r="L3" s="61"/>
      <c r="M3" s="69" t="str">
        <f>E25&amp;" : "&amp;F25</f>
        <v>3 : 0</v>
      </c>
      <c r="N3" s="69" t="str">
        <f>E11&amp;" : "&amp;F11</f>
        <v>3 : 0</v>
      </c>
      <c r="O3" s="69" t="str">
        <f>E28&amp;" : "&amp;F28</f>
        <v>3 : 2</v>
      </c>
      <c r="P3" s="69" t="str">
        <f>E16&amp;" : "&amp;F16</f>
        <v>3 : 0</v>
      </c>
      <c r="Q3" s="69" t="str">
        <f>E3&amp;" : "&amp;F3</f>
        <v>3 : 0</v>
      </c>
      <c r="R3" s="70" t="str">
        <f>E6&amp;" : "&amp;F6</f>
        <v>1 : 3</v>
      </c>
      <c r="S3" s="71">
        <f>SUM(F21,E25,E11,E28,E16,E3,E6,,,,)</f>
        <v>19</v>
      </c>
      <c r="T3" s="69">
        <f>SUM(E21,F25,F11,F28,F16,F3,F6,,,,)</f>
        <v>6</v>
      </c>
      <c r="U3" s="72">
        <f t="shared" si="3"/>
        <v>13</v>
      </c>
      <c r="V3" s="71">
        <f>SUM(H21,G25,G11,G28,G16,G3,G6,,,,)</f>
        <v>6</v>
      </c>
      <c r="W3" s="69">
        <f>SUM(G21,H25,H11,H28,H16,H3,H6,,,,)</f>
        <v>1</v>
      </c>
      <c r="X3" s="72">
        <f t="shared" si="4"/>
        <v>5</v>
      </c>
      <c r="Y3" s="73">
        <f t="shared" si="5"/>
        <v>2</v>
      </c>
      <c r="Z3" s="56">
        <f t="shared" si="6"/>
        <v>2</v>
      </c>
      <c r="AA3" s="56">
        <f t="shared" si="7"/>
        <v>1</v>
      </c>
      <c r="AB3" s="56">
        <f t="shared" si="8"/>
        <v>12</v>
      </c>
    </row>
    <row r="4" spans="1:28" ht="12.75">
      <c r="A4" s="57" t="s">
        <v>195</v>
      </c>
      <c r="B4" s="58" t="s">
        <v>140</v>
      </c>
      <c r="C4" s="59" t="str">
        <f>A4</f>
        <v>Wetterich, Markus</v>
      </c>
      <c r="D4" s="59" t="str">
        <f>A7</f>
        <v>Sonnabend, Louis</v>
      </c>
      <c r="E4" s="57">
        <v>3</v>
      </c>
      <c r="F4" s="57">
        <v>0</v>
      </c>
      <c r="G4" s="60">
        <f t="shared" si="0"/>
        <v>1</v>
      </c>
      <c r="H4" s="60">
        <f t="shared" si="1"/>
        <v>0</v>
      </c>
      <c r="J4" s="46" t="str">
        <f t="shared" si="2"/>
        <v>Wetterich, Markus</v>
      </c>
      <c r="K4" s="62" t="str">
        <f>F7&amp;" : "&amp;E7</f>
        <v>1 : 3</v>
      </c>
      <c r="L4" s="62" t="str">
        <f>F25&amp;" : "&amp;E25</f>
        <v>0 : 3</v>
      </c>
      <c r="M4" s="61"/>
      <c r="N4" s="62" t="str">
        <f>E29&amp;" : "&amp;F29</f>
        <v>0 : 3</v>
      </c>
      <c r="O4" s="62" t="str">
        <f>E15&amp;" : "&amp;F15</f>
        <v>0 : 3</v>
      </c>
      <c r="P4" s="62" t="str">
        <f>E4&amp;" : "&amp;F4</f>
        <v>3 : 0</v>
      </c>
      <c r="Q4" s="62" t="str">
        <f>E20&amp;" : "&amp;F20</f>
        <v>3 : 2</v>
      </c>
      <c r="R4" s="63" t="str">
        <f>E10&amp;" : "&amp;F10</f>
        <v>0 : 3</v>
      </c>
      <c r="S4" s="64">
        <f>SUM(F7,F25,E29,E15,E4,E20,E10,,,,)</f>
        <v>7</v>
      </c>
      <c r="T4" s="62">
        <f>SUM(E7,E25,F29,F15,F4,F20,F10,,,,)</f>
        <v>17</v>
      </c>
      <c r="U4" s="65">
        <f t="shared" si="3"/>
        <v>-10</v>
      </c>
      <c r="V4" s="64">
        <f>SUM(H7,H25,G29,G15,G4,G20,G10,,,,)</f>
        <v>2</v>
      </c>
      <c r="W4" s="62">
        <f>SUM(G7,G25,H29,H15,H4,H20,H10,,,,)</f>
        <v>5</v>
      </c>
      <c r="X4" s="65">
        <f t="shared" si="4"/>
        <v>-3</v>
      </c>
      <c r="Y4" s="66">
        <f t="shared" si="5"/>
        <v>6</v>
      </c>
      <c r="Z4" s="56">
        <f t="shared" si="6"/>
        <v>6</v>
      </c>
      <c r="AA4" s="56">
        <f t="shared" si="7"/>
        <v>6</v>
      </c>
      <c r="AB4" s="56">
        <f t="shared" si="8"/>
        <v>66</v>
      </c>
    </row>
    <row r="5" spans="1:28" ht="12.75">
      <c r="A5" s="57" t="s">
        <v>174</v>
      </c>
      <c r="B5" s="58" t="s">
        <v>147</v>
      </c>
      <c r="C5" s="67" t="str">
        <f>A5</f>
        <v>Weber, Noah</v>
      </c>
      <c r="D5" s="67" t="str">
        <f>A6</f>
        <v>Naumann, Jan</v>
      </c>
      <c r="E5" s="57">
        <v>3</v>
      </c>
      <c r="F5" s="57">
        <v>0</v>
      </c>
      <c r="G5" s="60">
        <f t="shared" si="0"/>
        <v>1</v>
      </c>
      <c r="H5" s="60">
        <f t="shared" si="1"/>
        <v>0</v>
      </c>
      <c r="J5" s="68" t="str">
        <f t="shared" si="2"/>
        <v>Weber, Noah</v>
      </c>
      <c r="K5" s="69" t="str">
        <f>F24&amp;" : "&amp;E24</f>
        <v>3 : 0</v>
      </c>
      <c r="L5" s="69" t="str">
        <f>F11&amp;" : "&amp;E11</f>
        <v>0 : 3</v>
      </c>
      <c r="M5" s="69" t="str">
        <f>F29&amp;" : "&amp;E29</f>
        <v>3 : 0</v>
      </c>
      <c r="N5" s="61"/>
      <c r="O5" s="69" t="str">
        <f>E5&amp;" : "&amp;F5</f>
        <v>3 : 0</v>
      </c>
      <c r="P5" s="69" t="str">
        <f>E19&amp;" : "&amp;F19</f>
        <v>3 : 0</v>
      </c>
      <c r="Q5" s="69" t="str">
        <f>E8&amp;" : "&amp;F8</f>
        <v>3 : 1</v>
      </c>
      <c r="R5" s="70" t="str">
        <f>E14&amp;" : "&amp;F14</f>
        <v>0 : 3</v>
      </c>
      <c r="S5" s="71">
        <f>SUM(F24,F11,F29,E5,E19,E8,E14,,,,)</f>
        <v>15</v>
      </c>
      <c r="T5" s="69">
        <f>SUM(E24,E11,E29,F5,F19,F8,F14,,,,)</f>
        <v>7</v>
      </c>
      <c r="U5" s="72">
        <f t="shared" si="3"/>
        <v>8</v>
      </c>
      <c r="V5" s="71">
        <f>SUM(H24,H11,H29,G5,G19,G8,G14,,,,)</f>
        <v>5</v>
      </c>
      <c r="W5" s="69">
        <f>SUM(G24,G11,G29,H5,H19,H8,H14,,,,)</f>
        <v>2</v>
      </c>
      <c r="X5" s="72">
        <f t="shared" si="4"/>
        <v>3</v>
      </c>
      <c r="Y5" s="73">
        <f t="shared" si="5"/>
        <v>3</v>
      </c>
      <c r="Z5" s="56">
        <f t="shared" si="6"/>
        <v>3</v>
      </c>
      <c r="AA5" s="56">
        <f t="shared" si="7"/>
        <v>3</v>
      </c>
      <c r="AB5" s="56">
        <f t="shared" si="8"/>
        <v>33</v>
      </c>
    </row>
    <row r="6" spans="1:28" ht="12.75">
      <c r="A6" s="57" t="s">
        <v>168</v>
      </c>
      <c r="B6" s="58" t="s">
        <v>130</v>
      </c>
      <c r="C6" s="59" t="str">
        <f>A3</f>
        <v>Zhang, Kevin</v>
      </c>
      <c r="D6" s="59" t="str">
        <f>A9</f>
        <v>Wetterau, Simon</v>
      </c>
      <c r="E6" s="57">
        <v>1</v>
      </c>
      <c r="F6" s="57">
        <v>3</v>
      </c>
      <c r="G6" s="60">
        <f t="shared" si="0"/>
        <v>0</v>
      </c>
      <c r="H6" s="60">
        <f t="shared" si="1"/>
        <v>1</v>
      </c>
      <c r="J6" s="46" t="str">
        <f t="shared" si="2"/>
        <v>Naumann, Jan</v>
      </c>
      <c r="K6" s="62" t="str">
        <f>F12&amp;" : "&amp;E12</f>
        <v>3 : 0</v>
      </c>
      <c r="L6" s="62" t="str">
        <f>F28&amp;" : "&amp;E28</f>
        <v>2 : 3</v>
      </c>
      <c r="M6" s="62" t="str">
        <f>F15&amp;" : "&amp;E15</f>
        <v>3 : 0</v>
      </c>
      <c r="N6" s="62" t="str">
        <f>F5&amp;" : "&amp;E5</f>
        <v>0 : 3</v>
      </c>
      <c r="O6" s="61"/>
      <c r="P6" s="62" t="str">
        <f>E9&amp;" : "&amp;F9</f>
        <v>3 : 0</v>
      </c>
      <c r="Q6" s="62" t="str">
        <f>E23&amp;" : "&amp;F23</f>
        <v>3 : 0</v>
      </c>
      <c r="R6" s="63" t="str">
        <f>E18&amp;" : "&amp;F18</f>
        <v>1 : 3</v>
      </c>
      <c r="S6" s="64">
        <f>SUM(F12,F28,F15,F5,E9,E23,E18,,,,)</f>
        <v>15</v>
      </c>
      <c r="T6" s="62">
        <f>SUM(E12,E28,E15,E5,F9,F23,F18,,,,)</f>
        <v>9</v>
      </c>
      <c r="U6" s="65">
        <f t="shared" si="3"/>
        <v>6</v>
      </c>
      <c r="V6" s="64">
        <f>SUM(H12,H28,H15,H5,G9,G23,G18,,,,)</f>
        <v>4</v>
      </c>
      <c r="W6" s="62">
        <f>SUM(G12,G28,G15,G5,H9,H23,H18,,,,)</f>
        <v>3</v>
      </c>
      <c r="X6" s="65">
        <f t="shared" si="4"/>
        <v>1</v>
      </c>
      <c r="Y6" s="66">
        <f t="shared" si="5"/>
        <v>4</v>
      </c>
      <c r="Z6" s="56">
        <f t="shared" si="6"/>
        <v>4</v>
      </c>
      <c r="AA6" s="56">
        <f t="shared" si="7"/>
        <v>4</v>
      </c>
      <c r="AB6" s="56">
        <f t="shared" si="8"/>
        <v>44</v>
      </c>
    </row>
    <row r="7" spans="1:28" ht="12.75">
      <c r="A7" s="57" t="s">
        <v>173</v>
      </c>
      <c r="B7" s="58" t="s">
        <v>131</v>
      </c>
      <c r="C7" s="59" t="str">
        <f>A2</f>
        <v>Pravych, David</v>
      </c>
      <c r="D7" s="59" t="str">
        <f>A4</f>
        <v>Wetterich, Markus</v>
      </c>
      <c r="E7" s="57">
        <v>3</v>
      </c>
      <c r="F7" s="57">
        <v>1</v>
      </c>
      <c r="G7" s="60">
        <f t="shared" si="0"/>
        <v>1</v>
      </c>
      <c r="H7" s="60">
        <f t="shared" si="1"/>
        <v>0</v>
      </c>
      <c r="J7" s="68" t="str">
        <f t="shared" si="2"/>
        <v>Sonnabend, Louis</v>
      </c>
      <c r="K7" s="69" t="str">
        <f>F27&amp;" : "&amp;E27</f>
        <v>1 : 3</v>
      </c>
      <c r="L7" s="69" t="str">
        <f>F16&amp;" : "&amp;E16</f>
        <v>0 : 3</v>
      </c>
      <c r="M7" s="69" t="str">
        <f>F4&amp;" : "&amp;E4</f>
        <v>0 : 3</v>
      </c>
      <c r="N7" s="69" t="str">
        <f>F19&amp;" : "&amp;E19</f>
        <v>0 : 3</v>
      </c>
      <c r="O7" s="69" t="str">
        <f>F9&amp;" : "&amp;E9</f>
        <v>0 : 3</v>
      </c>
      <c r="P7" s="61"/>
      <c r="Q7" s="69" t="str">
        <f>E13&amp;" : "&amp;F13</f>
        <v>3 : 2</v>
      </c>
      <c r="R7" s="70" t="str">
        <f>E22&amp;" : "&amp;F22</f>
        <v>0 : 3</v>
      </c>
      <c r="S7" s="71">
        <f>SUM(F27,F16,F4,F19,F9,E13,E22,,,,)</f>
        <v>4</v>
      </c>
      <c r="T7" s="69">
        <f>SUM(E27,E16,E4,E19,E9,F13,F22,,,,)</f>
        <v>20</v>
      </c>
      <c r="U7" s="72">
        <f t="shared" si="3"/>
        <v>-16</v>
      </c>
      <c r="V7" s="71">
        <f>SUM(H27,H16,H4,H19,H9,G13,G22,,,,)</f>
        <v>1</v>
      </c>
      <c r="W7" s="69">
        <f>SUM(G27,G16,G4,G19,G9,H13,H22,,,,)</f>
        <v>6</v>
      </c>
      <c r="X7" s="72">
        <f t="shared" si="4"/>
        <v>-5</v>
      </c>
      <c r="Y7" s="73">
        <f t="shared" si="5"/>
        <v>7</v>
      </c>
      <c r="Z7" s="56">
        <f t="shared" si="6"/>
        <v>8</v>
      </c>
      <c r="AA7" s="56">
        <f t="shared" si="7"/>
        <v>7</v>
      </c>
      <c r="AB7" s="56">
        <f t="shared" si="8"/>
        <v>78</v>
      </c>
    </row>
    <row r="8" spans="1:28" ht="12.75">
      <c r="A8" s="57" t="s">
        <v>163</v>
      </c>
      <c r="B8" s="58" t="s">
        <v>141</v>
      </c>
      <c r="C8" s="59" t="str">
        <f>A5</f>
        <v>Weber, Noah</v>
      </c>
      <c r="D8" s="59" t="str">
        <f>A8</f>
        <v>Walter, Florian</v>
      </c>
      <c r="E8" s="57">
        <v>3</v>
      </c>
      <c r="F8" s="57">
        <v>1</v>
      </c>
      <c r="G8" s="60">
        <f t="shared" si="0"/>
        <v>1</v>
      </c>
      <c r="H8" s="60">
        <f t="shared" si="1"/>
        <v>0</v>
      </c>
      <c r="J8" s="46" t="str">
        <f t="shared" si="2"/>
        <v>Walter, Florian</v>
      </c>
      <c r="K8" s="62" t="str">
        <f>F17&amp;" : "&amp;E17</f>
        <v>1 : 3</v>
      </c>
      <c r="L8" s="62" t="str">
        <f>F3&amp;" : "&amp;E3</f>
        <v>0 : 3</v>
      </c>
      <c r="M8" s="62" t="str">
        <f>F20&amp;" : "&amp;E20</f>
        <v>2 : 3</v>
      </c>
      <c r="N8" s="62" t="str">
        <f>F8&amp;" : "&amp;E8</f>
        <v>1 : 3</v>
      </c>
      <c r="O8" s="62" t="str">
        <f>F23&amp;" : "&amp;E23</f>
        <v>0 : 3</v>
      </c>
      <c r="P8" s="62" t="str">
        <f>F13&amp;" : "&amp;E13</f>
        <v>2 : 3</v>
      </c>
      <c r="Q8" s="61"/>
      <c r="R8" s="63" t="str">
        <f>E26&amp;" : "&amp;F26</f>
        <v>0 : 3</v>
      </c>
      <c r="S8" s="64">
        <f>SUM(F17,F3,F20,F8,F23,F13,E26,,,,)</f>
        <v>6</v>
      </c>
      <c r="T8" s="62">
        <f>SUM(E17,E3,E20,E8,E23,E13,F26,,,,)</f>
        <v>21</v>
      </c>
      <c r="U8" s="65">
        <f t="shared" si="3"/>
        <v>-15</v>
      </c>
      <c r="V8" s="64">
        <f>SUM(H17,H3,H20,H8,H23,H13,G26,,,,)</f>
        <v>0</v>
      </c>
      <c r="W8" s="62">
        <f>SUM(G17,G3,G20,G8,G23,G13,H26,,,,)</f>
        <v>7</v>
      </c>
      <c r="X8" s="65">
        <f t="shared" si="4"/>
        <v>-7</v>
      </c>
      <c r="Y8" s="66">
        <f t="shared" si="5"/>
        <v>8</v>
      </c>
      <c r="Z8" s="56">
        <f t="shared" si="6"/>
        <v>7</v>
      </c>
      <c r="AA8" s="56">
        <f t="shared" si="7"/>
        <v>8</v>
      </c>
      <c r="AB8" s="56">
        <f t="shared" si="8"/>
        <v>87</v>
      </c>
    </row>
    <row r="9" spans="1:28" ht="13.5" thickBot="1">
      <c r="A9" s="57" t="s">
        <v>165</v>
      </c>
      <c r="B9" s="58" t="s">
        <v>148</v>
      </c>
      <c r="C9" s="67" t="str">
        <f>A6</f>
        <v>Naumann, Jan</v>
      </c>
      <c r="D9" s="67" t="str">
        <f>A7</f>
        <v>Sonnabend, Louis</v>
      </c>
      <c r="E9" s="57">
        <v>3</v>
      </c>
      <c r="F9" s="57">
        <v>0</v>
      </c>
      <c r="G9" s="60">
        <f t="shared" si="0"/>
        <v>1</v>
      </c>
      <c r="H9" s="60">
        <f t="shared" si="1"/>
        <v>0</v>
      </c>
      <c r="J9" s="68" t="str">
        <f t="shared" si="2"/>
        <v>Wetterau, Simon</v>
      </c>
      <c r="K9" s="69" t="str">
        <f>F2&amp;" : "&amp;E2</f>
        <v>2 : 3</v>
      </c>
      <c r="L9" s="69" t="str">
        <f>F6&amp;" : "&amp;E6</f>
        <v>3 : 1</v>
      </c>
      <c r="M9" s="69" t="str">
        <f>F10&amp;" : "&amp;E10</f>
        <v>3 : 0</v>
      </c>
      <c r="N9" s="69" t="str">
        <f>F14&amp;" : "&amp;E14</f>
        <v>3 : 0</v>
      </c>
      <c r="O9" s="69" t="str">
        <f>F18&amp;" : "&amp;E18</f>
        <v>3 : 1</v>
      </c>
      <c r="P9" s="69" t="str">
        <f>F22&amp;" : "&amp;E22</f>
        <v>3 : 0</v>
      </c>
      <c r="Q9" s="69" t="str">
        <f>F26&amp;" : "&amp;E26</f>
        <v>3 : 0</v>
      </c>
      <c r="R9" s="74"/>
      <c r="S9" s="75">
        <f>SUM(F2,F6,F10,F14,F18,F22,F26,,,,)</f>
        <v>20</v>
      </c>
      <c r="T9" s="76">
        <f>SUM(E2,E6,E10,E14,E18,E22,E26,,,,)</f>
        <v>5</v>
      </c>
      <c r="U9" s="77">
        <f t="shared" si="3"/>
        <v>15</v>
      </c>
      <c r="V9" s="75">
        <f>SUM(H2,H6,H10,H14,H18,H22,H26,,,,)</f>
        <v>6</v>
      </c>
      <c r="W9" s="76">
        <f>SUM(G2,G6,G10,G14,G18,G22,G26,,,,)</f>
        <v>1</v>
      </c>
      <c r="X9" s="77">
        <f t="shared" si="4"/>
        <v>5</v>
      </c>
      <c r="Y9" s="73">
        <f t="shared" si="5"/>
        <v>1</v>
      </c>
      <c r="Z9" s="56">
        <f t="shared" si="6"/>
        <v>1</v>
      </c>
      <c r="AA9" s="56">
        <f t="shared" si="7"/>
        <v>1</v>
      </c>
      <c r="AB9" s="56">
        <f t="shared" si="8"/>
        <v>11</v>
      </c>
    </row>
    <row r="10" spans="1:8" ht="12.75">
      <c r="A10" s="43"/>
      <c r="B10" s="58" t="s">
        <v>132</v>
      </c>
      <c r="C10" s="59" t="str">
        <f>A4</f>
        <v>Wetterich, Markus</v>
      </c>
      <c r="D10" s="59" t="str">
        <f>A9</f>
        <v>Wetterau, Simon</v>
      </c>
      <c r="E10" s="57">
        <v>0</v>
      </c>
      <c r="F10" s="57">
        <v>3</v>
      </c>
      <c r="G10" s="60">
        <f t="shared" si="0"/>
        <v>0</v>
      </c>
      <c r="H10" s="60">
        <f t="shared" si="1"/>
        <v>1</v>
      </c>
    </row>
    <row r="11" spans="1:8" ht="12.75">
      <c r="A11" s="43"/>
      <c r="B11" s="58" t="s">
        <v>133</v>
      </c>
      <c r="C11" s="59" t="str">
        <f>A3</f>
        <v>Zhang, Kevin</v>
      </c>
      <c r="D11" s="59" t="str">
        <f>A5</f>
        <v>Weber, Noah</v>
      </c>
      <c r="E11" s="57">
        <v>3</v>
      </c>
      <c r="F11" s="57">
        <v>0</v>
      </c>
      <c r="G11" s="60">
        <f t="shared" si="0"/>
        <v>1</v>
      </c>
      <c r="H11" s="60">
        <f t="shared" si="1"/>
        <v>0</v>
      </c>
    </row>
    <row r="12" spans="1:8" ht="12.75">
      <c r="A12" s="43"/>
      <c r="B12" s="58" t="s">
        <v>142</v>
      </c>
      <c r="C12" s="59" t="str">
        <f>A2</f>
        <v>Pravych, David</v>
      </c>
      <c r="D12" s="59" t="str">
        <f>A6</f>
        <v>Naumann, Jan</v>
      </c>
      <c r="E12" s="57">
        <v>0</v>
      </c>
      <c r="F12" s="57">
        <v>3</v>
      </c>
      <c r="G12" s="60">
        <f t="shared" si="0"/>
        <v>0</v>
      </c>
      <c r="H12" s="60">
        <f t="shared" si="1"/>
        <v>1</v>
      </c>
    </row>
    <row r="13" spans="1:8" ht="12.75">
      <c r="A13" s="43"/>
      <c r="B13" s="58" t="s">
        <v>149</v>
      </c>
      <c r="C13" s="59" t="str">
        <f>A7</f>
        <v>Sonnabend, Louis</v>
      </c>
      <c r="D13" s="67" t="str">
        <f>A8</f>
        <v>Walter, Florian</v>
      </c>
      <c r="E13" s="57">
        <v>3</v>
      </c>
      <c r="F13" s="57">
        <v>2</v>
      </c>
      <c r="G13" s="60">
        <f t="shared" si="0"/>
        <v>1</v>
      </c>
      <c r="H13" s="60">
        <f t="shared" si="1"/>
        <v>0</v>
      </c>
    </row>
    <row r="14" spans="2:8" ht="12.75">
      <c r="B14" s="58" t="s">
        <v>134</v>
      </c>
      <c r="C14" s="59" t="str">
        <f>A5</f>
        <v>Weber, Noah</v>
      </c>
      <c r="D14" s="59" t="str">
        <f>A9</f>
        <v>Wetterau, Simon</v>
      </c>
      <c r="E14" s="57">
        <v>0</v>
      </c>
      <c r="F14" s="57">
        <v>3</v>
      </c>
      <c r="G14" s="60">
        <f t="shared" si="0"/>
        <v>0</v>
      </c>
      <c r="H14" s="60">
        <f t="shared" si="1"/>
        <v>1</v>
      </c>
    </row>
    <row r="15" spans="2:8" ht="12.75">
      <c r="B15" s="58" t="s">
        <v>135</v>
      </c>
      <c r="C15" s="59" t="str">
        <f>A4</f>
        <v>Wetterich, Markus</v>
      </c>
      <c r="D15" s="59" t="str">
        <f>A6</f>
        <v>Naumann, Jan</v>
      </c>
      <c r="E15" s="57">
        <v>0</v>
      </c>
      <c r="F15" s="57">
        <v>3</v>
      </c>
      <c r="G15" s="60">
        <f t="shared" si="0"/>
        <v>0</v>
      </c>
      <c r="H15" s="60">
        <f t="shared" si="1"/>
        <v>1</v>
      </c>
    </row>
    <row r="16" spans="2:8" ht="12.75">
      <c r="B16" s="58" t="s">
        <v>143</v>
      </c>
      <c r="C16" s="59" t="str">
        <f>A3</f>
        <v>Zhang, Kevin</v>
      </c>
      <c r="D16" s="59" t="str">
        <f>A7</f>
        <v>Sonnabend, Louis</v>
      </c>
      <c r="E16" s="57">
        <v>3</v>
      </c>
      <c r="F16" s="57">
        <v>0</v>
      </c>
      <c r="G16" s="60">
        <f t="shared" si="0"/>
        <v>1</v>
      </c>
      <c r="H16" s="60">
        <f t="shared" si="1"/>
        <v>0</v>
      </c>
    </row>
    <row r="17" spans="2:8" ht="12.75">
      <c r="B17" s="58" t="s">
        <v>150</v>
      </c>
      <c r="C17" s="59" t="str">
        <f>A2</f>
        <v>Pravych, David</v>
      </c>
      <c r="D17" s="59" t="str">
        <f>A8</f>
        <v>Walter, Florian</v>
      </c>
      <c r="E17" s="57">
        <v>3</v>
      </c>
      <c r="F17" s="57">
        <v>1</v>
      </c>
      <c r="G17" s="60">
        <f t="shared" si="0"/>
        <v>1</v>
      </c>
      <c r="H17" s="60">
        <f t="shared" si="1"/>
        <v>0</v>
      </c>
    </row>
    <row r="18" spans="2:8" ht="12.75">
      <c r="B18" s="58" t="s">
        <v>136</v>
      </c>
      <c r="C18" s="59" t="str">
        <f>A6</f>
        <v>Naumann, Jan</v>
      </c>
      <c r="D18" s="67" t="str">
        <f>A9</f>
        <v>Wetterau, Simon</v>
      </c>
      <c r="E18" s="57">
        <v>1</v>
      </c>
      <c r="F18" s="57">
        <v>3</v>
      </c>
      <c r="G18" s="60">
        <f t="shared" si="0"/>
        <v>0</v>
      </c>
      <c r="H18" s="60">
        <f t="shared" si="1"/>
        <v>1</v>
      </c>
    </row>
    <row r="19" spans="2:8" ht="12.75">
      <c r="B19" s="58" t="s">
        <v>137</v>
      </c>
      <c r="C19" s="59" t="str">
        <f>A5</f>
        <v>Weber, Noah</v>
      </c>
      <c r="D19" s="59" t="str">
        <f>A7</f>
        <v>Sonnabend, Louis</v>
      </c>
      <c r="E19" s="57">
        <v>3</v>
      </c>
      <c r="F19" s="57">
        <v>0</v>
      </c>
      <c r="G19" s="60">
        <f t="shared" si="0"/>
        <v>1</v>
      </c>
      <c r="H19" s="60">
        <f t="shared" si="1"/>
        <v>0</v>
      </c>
    </row>
    <row r="20" spans="2:8" ht="12.75">
      <c r="B20" s="58" t="s">
        <v>144</v>
      </c>
      <c r="C20" s="59" t="str">
        <f>A4</f>
        <v>Wetterich, Markus</v>
      </c>
      <c r="D20" s="59" t="str">
        <f>A8</f>
        <v>Walter, Florian</v>
      </c>
      <c r="E20" s="57">
        <v>3</v>
      </c>
      <c r="F20" s="57">
        <v>2</v>
      </c>
      <c r="G20" s="60">
        <f t="shared" si="0"/>
        <v>1</v>
      </c>
      <c r="H20" s="60">
        <f t="shared" si="1"/>
        <v>0</v>
      </c>
    </row>
    <row r="21" spans="2:8" ht="12.75">
      <c r="B21" s="58" t="s">
        <v>151</v>
      </c>
      <c r="C21" s="67" t="str">
        <f>A2</f>
        <v>Pravych, David</v>
      </c>
      <c r="D21" s="67" t="str">
        <f>A3</f>
        <v>Zhang, Kevin</v>
      </c>
      <c r="E21" s="57">
        <v>1</v>
      </c>
      <c r="F21" s="57">
        <v>3</v>
      </c>
      <c r="G21" s="60">
        <f t="shared" si="0"/>
        <v>0</v>
      </c>
      <c r="H21" s="60">
        <f t="shared" si="1"/>
        <v>1</v>
      </c>
    </row>
    <row r="22" spans="2:8" ht="12.75">
      <c r="B22" s="58" t="s">
        <v>152</v>
      </c>
      <c r="C22" s="59" t="str">
        <f>A7</f>
        <v>Sonnabend, Louis</v>
      </c>
      <c r="D22" s="59" t="str">
        <f>A9</f>
        <v>Wetterau, Simon</v>
      </c>
      <c r="E22" s="57">
        <v>0</v>
      </c>
      <c r="F22" s="57">
        <v>3</v>
      </c>
      <c r="G22" s="60">
        <f t="shared" si="0"/>
        <v>0</v>
      </c>
      <c r="H22" s="60">
        <f t="shared" si="1"/>
        <v>1</v>
      </c>
    </row>
    <row r="23" spans="2:8" ht="12.75">
      <c r="B23" s="58" t="s">
        <v>153</v>
      </c>
      <c r="C23" s="59" t="str">
        <f>A6</f>
        <v>Naumann, Jan</v>
      </c>
      <c r="D23" s="59" t="str">
        <f>A8</f>
        <v>Walter, Florian</v>
      </c>
      <c r="E23" s="57">
        <v>3</v>
      </c>
      <c r="F23" s="57">
        <v>0</v>
      </c>
      <c r="G23" s="60">
        <f t="shared" si="0"/>
        <v>1</v>
      </c>
      <c r="H23" s="60">
        <f t="shared" si="1"/>
        <v>0</v>
      </c>
    </row>
    <row r="24" spans="2:8" ht="12.75">
      <c r="B24" s="58" t="s">
        <v>154</v>
      </c>
      <c r="C24" s="59" t="str">
        <f>A2</f>
        <v>Pravych, David</v>
      </c>
      <c r="D24" s="59" t="str">
        <f>A5</f>
        <v>Weber, Noah</v>
      </c>
      <c r="E24" s="57">
        <v>0</v>
      </c>
      <c r="F24" s="57">
        <v>3</v>
      </c>
      <c r="G24" s="60">
        <f t="shared" si="0"/>
        <v>0</v>
      </c>
      <c r="H24" s="60">
        <f t="shared" si="1"/>
        <v>1</v>
      </c>
    </row>
    <row r="25" spans="2:8" ht="12.75">
      <c r="B25" s="58" t="s">
        <v>155</v>
      </c>
      <c r="C25" s="67" t="str">
        <f>A3</f>
        <v>Zhang, Kevin</v>
      </c>
      <c r="D25" s="67" t="str">
        <f>A4</f>
        <v>Wetterich, Markus</v>
      </c>
      <c r="E25" s="57">
        <v>3</v>
      </c>
      <c r="F25" s="57">
        <v>0</v>
      </c>
      <c r="G25" s="60">
        <f t="shared" si="0"/>
        <v>1</v>
      </c>
      <c r="H25" s="60">
        <f t="shared" si="1"/>
        <v>0</v>
      </c>
    </row>
    <row r="26" spans="2:8" ht="12.75">
      <c r="B26" s="58" t="s">
        <v>156</v>
      </c>
      <c r="C26" s="67" t="str">
        <f>A8</f>
        <v>Walter, Florian</v>
      </c>
      <c r="D26" s="67" t="str">
        <f>A9</f>
        <v>Wetterau, Simon</v>
      </c>
      <c r="E26" s="57">
        <v>0</v>
      </c>
      <c r="F26" s="57">
        <v>3</v>
      </c>
      <c r="G26" s="60">
        <f t="shared" si="0"/>
        <v>0</v>
      </c>
      <c r="H26" s="60">
        <f t="shared" si="1"/>
        <v>1</v>
      </c>
    </row>
    <row r="27" spans="2:8" ht="12.75">
      <c r="B27" s="58" t="s">
        <v>157</v>
      </c>
      <c r="C27" s="67" t="str">
        <f>A2</f>
        <v>Pravych, David</v>
      </c>
      <c r="D27" s="59" t="str">
        <f>A7</f>
        <v>Sonnabend, Louis</v>
      </c>
      <c r="E27" s="57">
        <v>3</v>
      </c>
      <c r="F27" s="57">
        <v>1</v>
      </c>
      <c r="G27" s="60">
        <f t="shared" si="0"/>
        <v>1</v>
      </c>
      <c r="H27" s="60">
        <f t="shared" si="1"/>
        <v>0</v>
      </c>
    </row>
    <row r="28" spans="2:8" ht="12.75">
      <c r="B28" s="58" t="s">
        <v>158</v>
      </c>
      <c r="C28" s="67" t="str">
        <f>A3</f>
        <v>Zhang, Kevin</v>
      </c>
      <c r="D28" s="59" t="str">
        <f>A6</f>
        <v>Naumann, Jan</v>
      </c>
      <c r="E28" s="57">
        <v>3</v>
      </c>
      <c r="F28" s="57">
        <v>2</v>
      </c>
      <c r="G28" s="60">
        <f t="shared" si="0"/>
        <v>1</v>
      </c>
      <c r="H28" s="60">
        <f t="shared" si="1"/>
        <v>0</v>
      </c>
    </row>
    <row r="29" spans="2:8" ht="12.75">
      <c r="B29" s="58" t="s">
        <v>159</v>
      </c>
      <c r="C29" s="67" t="str">
        <f>A4</f>
        <v>Wetterich, Markus</v>
      </c>
      <c r="D29" s="67" t="str">
        <f>A5</f>
        <v>Weber, Noah</v>
      </c>
      <c r="E29" s="57">
        <v>0</v>
      </c>
      <c r="F29" s="57">
        <v>3</v>
      </c>
      <c r="G29" s="60">
        <f t="shared" si="0"/>
        <v>0</v>
      </c>
      <c r="H29" s="60">
        <f t="shared" si="1"/>
        <v>1</v>
      </c>
    </row>
    <row r="32" ht="12.75">
      <c r="A32" s="44" t="s">
        <v>198</v>
      </c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J18" sqref="J18"/>
    </sheetView>
  </sheetViews>
  <sheetFormatPr defaultColWidth="11.421875" defaultRowHeight="15"/>
  <cols>
    <col min="1" max="1" width="18.57421875" style="44" customWidth="1"/>
    <col min="2" max="2" width="6.28125" style="44" bestFit="1" customWidth="1"/>
    <col min="3" max="3" width="17.00390625" style="44" customWidth="1"/>
    <col min="4" max="4" width="18.57421875" style="44" customWidth="1"/>
    <col min="5" max="5" width="6.28125" style="44" bestFit="1" customWidth="1"/>
    <col min="6" max="6" width="6.421875" style="44" bestFit="1" customWidth="1"/>
    <col min="7" max="8" width="2.00390625" style="79" bestFit="1" customWidth="1"/>
    <col min="9" max="9" width="3.7109375" style="44" customWidth="1"/>
    <col min="10" max="10" width="16.421875" style="44" bestFit="1" customWidth="1"/>
    <col min="11" max="11" width="6.140625" style="44" bestFit="1" customWidth="1"/>
    <col min="12" max="12" width="6.421875" style="44" bestFit="1" customWidth="1"/>
    <col min="13" max="13" width="5.57421875" style="44" bestFit="1" customWidth="1"/>
    <col min="14" max="14" width="6.8515625" style="44" bestFit="1" customWidth="1"/>
    <col min="15" max="15" width="5.28125" style="44" bestFit="1" customWidth="1"/>
    <col min="16" max="17" width="6.00390625" style="44" bestFit="1" customWidth="1"/>
    <col min="18" max="18" width="6.57421875" style="44" bestFit="1" customWidth="1"/>
    <col min="19" max="19" width="5.00390625" style="78" bestFit="1" customWidth="1"/>
    <col min="20" max="20" width="4.421875" style="44" bestFit="1" customWidth="1"/>
    <col min="21" max="21" width="3.28125" style="44" bestFit="1" customWidth="1"/>
    <col min="22" max="22" width="5.00390625" style="44" bestFit="1" customWidth="1"/>
    <col min="23" max="23" width="4.421875" style="44" bestFit="1" customWidth="1"/>
    <col min="24" max="24" width="3.28125" style="44" bestFit="1" customWidth="1"/>
    <col min="25" max="25" width="5.57421875" style="44" bestFit="1" customWidth="1"/>
    <col min="26" max="27" width="1.7109375" style="44" hidden="1" customWidth="1"/>
    <col min="28" max="28" width="2.421875" style="44" hidden="1" customWidth="1"/>
    <col min="29" max="16384" width="11.421875" style="44" customWidth="1"/>
  </cols>
  <sheetData>
    <row r="1" spans="1:28" ht="12.75">
      <c r="A1" s="43" t="s">
        <v>116</v>
      </c>
      <c r="B1" s="44" t="s">
        <v>117</v>
      </c>
      <c r="C1" s="44" t="s">
        <v>118</v>
      </c>
      <c r="D1" s="44" t="s">
        <v>119</v>
      </c>
      <c r="E1" s="45" t="s">
        <v>120</v>
      </c>
      <c r="F1" s="45" t="s">
        <v>121</v>
      </c>
      <c r="G1" s="46"/>
      <c r="H1" s="46"/>
      <c r="J1" s="47"/>
      <c r="K1" s="47" t="str">
        <f>LEFT(A2,5)</f>
        <v>Qorri</v>
      </c>
      <c r="L1" s="47" t="str">
        <f>LEFT(A3,5)</f>
        <v>Konse</v>
      </c>
      <c r="M1" s="47" t="str">
        <f>LEFT(A4,5)</f>
        <v>Breit</v>
      </c>
      <c r="N1" s="47" t="str">
        <f>LEFT(A5,5)</f>
        <v>Rettb</v>
      </c>
      <c r="O1" s="47" t="str">
        <f>LEFT(A6,5)</f>
        <v>Eckha</v>
      </c>
      <c r="P1" s="47" t="str">
        <f>LEFT(A7,5)</f>
        <v>Schad</v>
      </c>
      <c r="Q1" s="47" t="str">
        <f>LEFT(A8,5)</f>
        <v>Schul</v>
      </c>
      <c r="R1" s="48" t="str">
        <f>LEFT(A9,5)</f>
        <v>Wette</v>
      </c>
      <c r="S1" s="49" t="s">
        <v>122</v>
      </c>
      <c r="T1" s="50" t="s">
        <v>123</v>
      </c>
      <c r="U1" s="51" t="s">
        <v>124</v>
      </c>
      <c r="V1" s="52" t="s">
        <v>125</v>
      </c>
      <c r="W1" s="53" t="s">
        <v>126</v>
      </c>
      <c r="X1" s="54" t="s">
        <v>124</v>
      </c>
      <c r="Y1" s="55" t="s">
        <v>127</v>
      </c>
      <c r="Z1" s="56"/>
      <c r="AA1" s="56"/>
      <c r="AB1" s="56"/>
    </row>
    <row r="2" spans="1:28" ht="12.75">
      <c r="A2" s="57" t="s">
        <v>178</v>
      </c>
      <c r="B2" s="58" t="s">
        <v>128</v>
      </c>
      <c r="C2" s="59" t="str">
        <f>A2</f>
        <v>Qorri, Edmond</v>
      </c>
      <c r="D2" s="59" t="str">
        <f>A9</f>
        <v>Wetterich, Andre</v>
      </c>
      <c r="E2" s="57">
        <v>3</v>
      </c>
      <c r="F2" s="57">
        <v>1</v>
      </c>
      <c r="G2" s="60">
        <f aca="true" t="shared" si="0" ref="G2:G29">IF(E2+F2&lt;1,"",IF(E2&gt;F2,1,0))</f>
        <v>1</v>
      </c>
      <c r="H2" s="60">
        <f aca="true" t="shared" si="1" ref="H2:H29">IF(E2+F2&lt;1,"",IF(E2&lt;F2,1,0))</f>
        <v>0</v>
      </c>
      <c r="J2" s="46" t="str">
        <f aca="true" t="shared" si="2" ref="J2:J9">A2</f>
        <v>Qorri, Edmond</v>
      </c>
      <c r="K2" s="61"/>
      <c r="L2" s="62" t="str">
        <f>E21&amp;" : "&amp;F21</f>
        <v>3 : 2</v>
      </c>
      <c r="M2" s="62" t="str">
        <f>E7&amp;" : "&amp;F7</f>
        <v>3 : 1</v>
      </c>
      <c r="N2" s="62" t="str">
        <f>E24&amp;" : "&amp;F24</f>
        <v>1 : 3</v>
      </c>
      <c r="O2" s="62" t="str">
        <f>E12&amp;" : "&amp;F12</f>
        <v>3 : 0</v>
      </c>
      <c r="P2" s="62" t="str">
        <f>E27&amp;" : "&amp;F27</f>
        <v>3 : 0</v>
      </c>
      <c r="Q2" s="62" t="str">
        <f>E17&amp;" : "&amp;F17</f>
        <v>3 : 0</v>
      </c>
      <c r="R2" s="63" t="str">
        <f>E2&amp;" : "&amp;F2</f>
        <v>3 : 1</v>
      </c>
      <c r="S2" s="64">
        <f>SUM(E21,E7,E24,E12,E27,E17,E2,,,,)</f>
        <v>19</v>
      </c>
      <c r="T2" s="62">
        <f>SUM(F21,F7,F24,F12,F27,F17,F2,,,,)</f>
        <v>7</v>
      </c>
      <c r="U2" s="65">
        <f aca="true" t="shared" si="3" ref="U2:U9">S2-T2</f>
        <v>12</v>
      </c>
      <c r="V2" s="64">
        <f>SUM(G21,G7,G24,G12,G27,G17,G2,,,,)</f>
        <v>6</v>
      </c>
      <c r="W2" s="62">
        <f>SUM(H21,H7,H24,H12,H27,H17,H2,,,,)</f>
        <v>1</v>
      </c>
      <c r="X2" s="65">
        <f aca="true" t="shared" si="4" ref="X2:X9">V2-W2</f>
        <v>5</v>
      </c>
      <c r="Y2" s="66">
        <v>9</v>
      </c>
      <c r="Z2" s="56">
        <f aca="true" t="shared" si="5" ref="Z2:Z9">RANK(U2,U$2:U$12)</f>
        <v>1</v>
      </c>
      <c r="AA2" s="56">
        <f aca="true" t="shared" si="6" ref="AA2:AA9">RANK(X2,X$2:X$12)</f>
        <v>1</v>
      </c>
      <c r="AB2" s="56">
        <f aca="true" t="shared" si="7" ref="AB2:AB9">AA2*10+Z2</f>
        <v>11</v>
      </c>
    </row>
    <row r="3" spans="1:28" ht="12.75">
      <c r="A3" s="57" t="s">
        <v>196</v>
      </c>
      <c r="B3" s="58" t="s">
        <v>129</v>
      </c>
      <c r="C3" s="67" t="str">
        <f>A3</f>
        <v>Konsek, Sebastian</v>
      </c>
      <c r="D3" s="59" t="str">
        <f>A8</f>
        <v>Schultheiß, Johannes</v>
      </c>
      <c r="E3" s="57">
        <v>3</v>
      </c>
      <c r="F3" s="57">
        <v>0</v>
      </c>
      <c r="G3" s="60">
        <f t="shared" si="0"/>
        <v>1</v>
      </c>
      <c r="H3" s="60">
        <f t="shared" si="1"/>
        <v>0</v>
      </c>
      <c r="J3" s="68" t="str">
        <f t="shared" si="2"/>
        <v>Konsek, Sebastian</v>
      </c>
      <c r="K3" s="69" t="str">
        <f>F21&amp;" : "&amp;E21</f>
        <v>2 : 3</v>
      </c>
      <c r="L3" s="61"/>
      <c r="M3" s="69" t="str">
        <f>E25&amp;" : "&amp;F25</f>
        <v>0 : 3</v>
      </c>
      <c r="N3" s="69" t="str">
        <f>E11&amp;" : "&amp;F11</f>
        <v>2 : 3</v>
      </c>
      <c r="O3" s="69" t="str">
        <f>E28&amp;" : "&amp;F28</f>
        <v>0 : 3</v>
      </c>
      <c r="P3" s="69" t="str">
        <f>E16&amp;" : "&amp;F16</f>
        <v>0 : 3</v>
      </c>
      <c r="Q3" s="69" t="str">
        <f>E3&amp;" : "&amp;F3</f>
        <v>3 : 0</v>
      </c>
      <c r="R3" s="70" t="str">
        <f>E6&amp;" : "&amp;F6</f>
        <v>0 : 3</v>
      </c>
      <c r="S3" s="71">
        <f>SUM(F21,E25,E11,E28,E16,E3,E6,,,,)</f>
        <v>7</v>
      </c>
      <c r="T3" s="69">
        <f>SUM(E21,F25,F11,F28,F16,F3,F6,,,,)</f>
        <v>18</v>
      </c>
      <c r="U3" s="72">
        <f t="shared" si="3"/>
        <v>-11</v>
      </c>
      <c r="V3" s="71">
        <f>SUM(H21,G25,G11,G28,G16,G3,G6,,,,)</f>
        <v>1</v>
      </c>
      <c r="W3" s="69">
        <f>SUM(G21,H25,H11,H28,H16,H3,H6,,,,)</f>
        <v>6</v>
      </c>
      <c r="X3" s="72">
        <f t="shared" si="4"/>
        <v>-5</v>
      </c>
      <c r="Y3" s="73">
        <v>15</v>
      </c>
      <c r="Z3" s="56">
        <f t="shared" si="5"/>
        <v>7</v>
      </c>
      <c r="AA3" s="56">
        <f t="shared" si="6"/>
        <v>7</v>
      </c>
      <c r="AB3" s="56">
        <f t="shared" si="7"/>
        <v>77</v>
      </c>
    </row>
    <row r="4" spans="1:28" ht="12.75">
      <c r="A4" s="57" t="s">
        <v>197</v>
      </c>
      <c r="B4" s="58" t="s">
        <v>140</v>
      </c>
      <c r="C4" s="59" t="str">
        <f>A4</f>
        <v>Breitwieser, Akim</v>
      </c>
      <c r="D4" s="59" t="str">
        <f>A7</f>
        <v>Schade, Nikolas</v>
      </c>
      <c r="E4" s="57">
        <v>3</v>
      </c>
      <c r="F4" s="57">
        <v>2</v>
      </c>
      <c r="G4" s="60">
        <f t="shared" si="0"/>
        <v>1</v>
      </c>
      <c r="H4" s="60">
        <f t="shared" si="1"/>
        <v>0</v>
      </c>
      <c r="J4" s="46" t="str">
        <f t="shared" si="2"/>
        <v>Breitwieser, Akim</v>
      </c>
      <c r="K4" s="62" t="str">
        <f>F7&amp;" : "&amp;E7</f>
        <v>1 : 3</v>
      </c>
      <c r="L4" s="62" t="str">
        <f>F25&amp;" : "&amp;E25</f>
        <v>3 : 0</v>
      </c>
      <c r="M4" s="61"/>
      <c r="N4" s="62" t="str">
        <f>E29&amp;" : "&amp;F29</f>
        <v>3 : 0</v>
      </c>
      <c r="O4" s="62" t="str">
        <f>E15&amp;" : "&amp;F15</f>
        <v>3 : 0</v>
      </c>
      <c r="P4" s="62" t="str">
        <f>E4&amp;" : "&amp;F4</f>
        <v>3 : 2</v>
      </c>
      <c r="Q4" s="62" t="str">
        <f>E20&amp;" : "&amp;F20</f>
        <v>3 : 1</v>
      </c>
      <c r="R4" s="63" t="str">
        <f>E10&amp;" : "&amp;F10</f>
        <v>0 : 3</v>
      </c>
      <c r="S4" s="64">
        <f>SUM(F7,F25,E29,E15,E4,E20,E10,,,,)</f>
        <v>16</v>
      </c>
      <c r="T4" s="62">
        <f>SUM(E7,E25,F29,F15,F4,F20,F10,,,,)</f>
        <v>9</v>
      </c>
      <c r="U4" s="65">
        <f t="shared" si="3"/>
        <v>7</v>
      </c>
      <c r="V4" s="64">
        <f>SUM(H7,H25,G29,G15,G4,G20,G10,,,,)</f>
        <v>5</v>
      </c>
      <c r="W4" s="62">
        <f>SUM(G7,G25,H29,H15,H4,H20,H10,,,,)</f>
        <v>2</v>
      </c>
      <c r="X4" s="65">
        <f t="shared" si="4"/>
        <v>3</v>
      </c>
      <c r="Y4" s="66">
        <v>11</v>
      </c>
      <c r="Z4" s="56">
        <f t="shared" si="5"/>
        <v>3</v>
      </c>
      <c r="AA4" s="56">
        <f t="shared" si="6"/>
        <v>2</v>
      </c>
      <c r="AB4" s="56">
        <f t="shared" si="7"/>
        <v>23</v>
      </c>
    </row>
    <row r="5" spans="1:28" ht="12.75">
      <c r="A5" s="57" t="s">
        <v>171</v>
      </c>
      <c r="B5" s="58" t="s">
        <v>147</v>
      </c>
      <c r="C5" s="67" t="str">
        <f>A5</f>
        <v>Rettberg, Christoph</v>
      </c>
      <c r="D5" s="67" t="str">
        <f>A6</f>
        <v>Eckhardt, Max</v>
      </c>
      <c r="E5" s="57">
        <v>3</v>
      </c>
      <c r="F5" s="57">
        <v>0</v>
      </c>
      <c r="G5" s="60">
        <f t="shared" si="0"/>
        <v>1</v>
      </c>
      <c r="H5" s="60">
        <f t="shared" si="1"/>
        <v>0</v>
      </c>
      <c r="J5" s="68" t="str">
        <f t="shared" si="2"/>
        <v>Rettberg, Christoph</v>
      </c>
      <c r="K5" s="69" t="str">
        <f>F24&amp;" : "&amp;E24</f>
        <v>3 : 1</v>
      </c>
      <c r="L5" s="69" t="str">
        <f>F11&amp;" : "&amp;E11</f>
        <v>3 : 2</v>
      </c>
      <c r="M5" s="69" t="str">
        <f>F29&amp;" : "&amp;E29</f>
        <v>0 : 3</v>
      </c>
      <c r="N5" s="61"/>
      <c r="O5" s="69" t="str">
        <f>E5&amp;" : "&amp;F5</f>
        <v>3 : 0</v>
      </c>
      <c r="P5" s="69" t="str">
        <f>E19&amp;" : "&amp;F19</f>
        <v>1 : 3</v>
      </c>
      <c r="Q5" s="69" t="str">
        <f>E8&amp;" : "&amp;F8</f>
        <v>3 : 0</v>
      </c>
      <c r="R5" s="70" t="str">
        <f>E14&amp;" : "&amp;F14</f>
        <v>3 : 2</v>
      </c>
      <c r="S5" s="71">
        <f>SUM(F24,F11,F29,E5,E19,E8,E14,,,,)</f>
        <v>16</v>
      </c>
      <c r="T5" s="69">
        <f>SUM(E24,E11,E29,F5,F19,F8,F14,,,,)</f>
        <v>11</v>
      </c>
      <c r="U5" s="72">
        <f t="shared" si="3"/>
        <v>5</v>
      </c>
      <c r="V5" s="71">
        <f>SUM(H24,H11,H29,G5,G19,G8,G14,,,,)</f>
        <v>5</v>
      </c>
      <c r="W5" s="69">
        <f>SUM(G24,G11,G29,H5,H19,H8,H14,,,,)</f>
        <v>2</v>
      </c>
      <c r="X5" s="72">
        <f t="shared" si="4"/>
        <v>3</v>
      </c>
      <c r="Y5" s="73">
        <v>12</v>
      </c>
      <c r="Z5" s="56">
        <f t="shared" si="5"/>
        <v>4</v>
      </c>
      <c r="AA5" s="56">
        <f t="shared" si="6"/>
        <v>2</v>
      </c>
      <c r="AB5" s="56">
        <f t="shared" si="7"/>
        <v>24</v>
      </c>
    </row>
    <row r="6" spans="1:28" ht="12.75">
      <c r="A6" s="57" t="s">
        <v>175</v>
      </c>
      <c r="B6" s="58" t="s">
        <v>130</v>
      </c>
      <c r="C6" s="59" t="str">
        <f>A3</f>
        <v>Konsek, Sebastian</v>
      </c>
      <c r="D6" s="59" t="str">
        <f>A9</f>
        <v>Wetterich, Andre</v>
      </c>
      <c r="E6" s="57">
        <v>0</v>
      </c>
      <c r="F6" s="57">
        <v>3</v>
      </c>
      <c r="G6" s="60">
        <f t="shared" si="0"/>
        <v>0</v>
      </c>
      <c r="H6" s="60">
        <f t="shared" si="1"/>
        <v>1</v>
      </c>
      <c r="J6" s="46" t="str">
        <f t="shared" si="2"/>
        <v>Eckhardt, Max</v>
      </c>
      <c r="K6" s="62" t="str">
        <f>F12&amp;" : "&amp;E12</f>
        <v>0 : 3</v>
      </c>
      <c r="L6" s="62" t="str">
        <f>F28&amp;" : "&amp;E28</f>
        <v>3 : 0</v>
      </c>
      <c r="M6" s="62" t="str">
        <f>F15&amp;" : "&amp;E15</f>
        <v>0 : 3</v>
      </c>
      <c r="N6" s="62" t="str">
        <f>F5&amp;" : "&amp;E5</f>
        <v>0 : 3</v>
      </c>
      <c r="O6" s="61"/>
      <c r="P6" s="62" t="str">
        <f>E9&amp;" : "&amp;F9</f>
        <v>0 : 3</v>
      </c>
      <c r="Q6" s="62" t="str">
        <f>E23&amp;" : "&amp;F23</f>
        <v>3 : 1</v>
      </c>
      <c r="R6" s="63" t="str">
        <f>E18&amp;" : "&amp;F18</f>
        <v>0 : 3</v>
      </c>
      <c r="S6" s="64">
        <f>SUM(F12,F28,F15,F5,E9,E23,E18,,,,)</f>
        <v>6</v>
      </c>
      <c r="T6" s="62">
        <f>SUM(E12,E28,E15,E5,F9,F23,F18,,,,)</f>
        <v>16</v>
      </c>
      <c r="U6" s="65">
        <f t="shared" si="3"/>
        <v>-10</v>
      </c>
      <c r="V6" s="64">
        <f>SUM(H12,H28,H15,H5,G9,G23,G18,,,,)</f>
        <v>2</v>
      </c>
      <c r="W6" s="62">
        <f>SUM(G12,G28,G15,G5,H9,H23,H18,,,,)</f>
        <v>5</v>
      </c>
      <c r="X6" s="65">
        <f t="shared" si="4"/>
        <v>-3</v>
      </c>
      <c r="Y6" s="66">
        <v>14</v>
      </c>
      <c r="Z6" s="56">
        <f t="shared" si="5"/>
        <v>6</v>
      </c>
      <c r="AA6" s="56">
        <f t="shared" si="6"/>
        <v>6</v>
      </c>
      <c r="AB6" s="56">
        <f t="shared" si="7"/>
        <v>66</v>
      </c>
    </row>
    <row r="7" spans="1:28" ht="12.75">
      <c r="A7" s="57" t="s">
        <v>201</v>
      </c>
      <c r="B7" s="58" t="s">
        <v>131</v>
      </c>
      <c r="C7" s="59" t="str">
        <f>A2</f>
        <v>Qorri, Edmond</v>
      </c>
      <c r="D7" s="59" t="str">
        <f>A4</f>
        <v>Breitwieser, Akim</v>
      </c>
      <c r="E7" s="57">
        <v>3</v>
      </c>
      <c r="F7" s="57">
        <v>1</v>
      </c>
      <c r="G7" s="60">
        <f t="shared" si="0"/>
        <v>1</v>
      </c>
      <c r="H7" s="60">
        <f t="shared" si="1"/>
        <v>0</v>
      </c>
      <c r="J7" s="68" t="str">
        <f t="shared" si="2"/>
        <v>Schade, Nikolas</v>
      </c>
      <c r="K7" s="69" t="str">
        <f>F27&amp;" : "&amp;E27</f>
        <v>0 : 3</v>
      </c>
      <c r="L7" s="69" t="str">
        <f>F16&amp;" : "&amp;E16</f>
        <v>3 : 0</v>
      </c>
      <c r="M7" s="69" t="str">
        <f>F4&amp;" : "&amp;E4</f>
        <v>2 : 3</v>
      </c>
      <c r="N7" s="69" t="str">
        <f>F19&amp;" : "&amp;E19</f>
        <v>3 : 1</v>
      </c>
      <c r="O7" s="69" t="str">
        <f>F9&amp;" : "&amp;E9</f>
        <v>3 : 0</v>
      </c>
      <c r="P7" s="61"/>
      <c r="Q7" s="69" t="str">
        <f>E13&amp;" : "&amp;F13</f>
        <v>3 : 0</v>
      </c>
      <c r="R7" s="70" t="str">
        <f>E22&amp;" : "&amp;F22</f>
        <v>1 : 3</v>
      </c>
      <c r="S7" s="71">
        <f>SUM(F27,F16,F4,F19,F9,E13,E22,,,,)</f>
        <v>15</v>
      </c>
      <c r="T7" s="69">
        <f>SUM(E27,E16,E4,E19,E9,F13,F22,,,,)</f>
        <v>10</v>
      </c>
      <c r="U7" s="72">
        <f t="shared" si="3"/>
        <v>5</v>
      </c>
      <c r="V7" s="71">
        <f>SUM(H27,H16,H4,H19,H9,G13,G22,,,,)</f>
        <v>4</v>
      </c>
      <c r="W7" s="69">
        <f>SUM(G27,G16,G4,G19,G9,H13,H22,,,,)</f>
        <v>3</v>
      </c>
      <c r="X7" s="72">
        <f t="shared" si="4"/>
        <v>1</v>
      </c>
      <c r="Y7" s="73">
        <v>13</v>
      </c>
      <c r="Z7" s="56">
        <f t="shared" si="5"/>
        <v>4</v>
      </c>
      <c r="AA7" s="56">
        <f t="shared" si="6"/>
        <v>5</v>
      </c>
      <c r="AB7" s="56">
        <f t="shared" si="7"/>
        <v>54</v>
      </c>
    </row>
    <row r="8" spans="1:28" ht="12.75">
      <c r="A8" s="57" t="s">
        <v>167</v>
      </c>
      <c r="B8" s="58" t="s">
        <v>141</v>
      </c>
      <c r="C8" s="59" t="str">
        <f>A5</f>
        <v>Rettberg, Christoph</v>
      </c>
      <c r="D8" s="59" t="str">
        <f>A8</f>
        <v>Schultheiß, Johannes</v>
      </c>
      <c r="E8" s="57">
        <v>3</v>
      </c>
      <c r="F8" s="57">
        <v>0</v>
      </c>
      <c r="G8" s="60">
        <f t="shared" si="0"/>
        <v>1</v>
      </c>
      <c r="H8" s="60">
        <f t="shared" si="1"/>
        <v>0</v>
      </c>
      <c r="J8" s="46" t="str">
        <f t="shared" si="2"/>
        <v>Schultheiß, Johannes</v>
      </c>
      <c r="K8" s="62" t="str">
        <f>F17&amp;" : "&amp;E17</f>
        <v>0 : 3</v>
      </c>
      <c r="L8" s="62" t="str">
        <f>F3&amp;" : "&amp;E3</f>
        <v>0 : 3</v>
      </c>
      <c r="M8" s="62" t="str">
        <f>F20&amp;" : "&amp;E20</f>
        <v>1 : 3</v>
      </c>
      <c r="N8" s="62" t="str">
        <f>F8&amp;" : "&amp;E8</f>
        <v>0 : 3</v>
      </c>
      <c r="O8" s="62" t="str">
        <f>F23&amp;" : "&amp;E23</f>
        <v>1 : 3</v>
      </c>
      <c r="P8" s="62" t="str">
        <f>F13&amp;" : "&amp;E13</f>
        <v>0 : 3</v>
      </c>
      <c r="Q8" s="61"/>
      <c r="R8" s="63" t="str">
        <f>E26&amp;" : "&amp;F26</f>
        <v>2 : 3</v>
      </c>
      <c r="S8" s="64">
        <f>SUM(F17,F3,F20,F8,F23,F13,E26,,,,)</f>
        <v>4</v>
      </c>
      <c r="T8" s="62">
        <f>SUM(E17,E3,E20,E8,E23,E13,F26,,,,)</f>
        <v>21</v>
      </c>
      <c r="U8" s="65">
        <f t="shared" si="3"/>
        <v>-17</v>
      </c>
      <c r="V8" s="64">
        <f>SUM(H17,H3,H20,H8,H23,H13,G26,,,,)</f>
        <v>0</v>
      </c>
      <c r="W8" s="62">
        <f>SUM(G17,G3,G20,G8,G23,G13,H26,,,,)</f>
        <v>7</v>
      </c>
      <c r="X8" s="65">
        <f t="shared" si="4"/>
        <v>-7</v>
      </c>
      <c r="Y8" s="66">
        <v>16</v>
      </c>
      <c r="Z8" s="56">
        <f t="shared" si="5"/>
        <v>8</v>
      </c>
      <c r="AA8" s="56">
        <f t="shared" si="6"/>
        <v>8</v>
      </c>
      <c r="AB8" s="56">
        <f t="shared" si="7"/>
        <v>88</v>
      </c>
    </row>
    <row r="9" spans="1:28" ht="13.5" thickBot="1">
      <c r="A9" s="57" t="s">
        <v>176</v>
      </c>
      <c r="B9" s="58" t="s">
        <v>148</v>
      </c>
      <c r="C9" s="67" t="str">
        <f>A6</f>
        <v>Eckhardt, Max</v>
      </c>
      <c r="D9" s="67" t="str">
        <f>A7</f>
        <v>Schade, Nikolas</v>
      </c>
      <c r="E9" s="57">
        <v>0</v>
      </c>
      <c r="F9" s="57">
        <v>3</v>
      </c>
      <c r="G9" s="60">
        <f t="shared" si="0"/>
        <v>0</v>
      </c>
      <c r="H9" s="60">
        <f t="shared" si="1"/>
        <v>1</v>
      </c>
      <c r="J9" s="68" t="str">
        <f t="shared" si="2"/>
        <v>Wetterich, Andre</v>
      </c>
      <c r="K9" s="69" t="str">
        <f>F2&amp;" : "&amp;E2</f>
        <v>1 : 3</v>
      </c>
      <c r="L9" s="69" t="str">
        <f>F6&amp;" : "&amp;E6</f>
        <v>3 : 0</v>
      </c>
      <c r="M9" s="69" t="str">
        <f>F10&amp;" : "&amp;E10</f>
        <v>3 : 0</v>
      </c>
      <c r="N9" s="69" t="str">
        <f>F14&amp;" : "&amp;E14</f>
        <v>2 : 3</v>
      </c>
      <c r="O9" s="69" t="str">
        <f>F18&amp;" : "&amp;E18</f>
        <v>3 : 0</v>
      </c>
      <c r="P9" s="69" t="str">
        <f>F22&amp;" : "&amp;E22</f>
        <v>3 : 1</v>
      </c>
      <c r="Q9" s="69" t="str">
        <f>F26&amp;" : "&amp;E26</f>
        <v>3 : 2</v>
      </c>
      <c r="R9" s="74"/>
      <c r="S9" s="75">
        <f>SUM(F2,F6,F10,F14,F18,F22,F26,,,,)</f>
        <v>18</v>
      </c>
      <c r="T9" s="76">
        <f>SUM(E2,E6,E10,E14,E18,E22,E26,,,,)</f>
        <v>9</v>
      </c>
      <c r="U9" s="77">
        <f t="shared" si="3"/>
        <v>9</v>
      </c>
      <c r="V9" s="75">
        <f>SUM(H2,H6,H10,H14,H18,H22,H26,,,,)</f>
        <v>5</v>
      </c>
      <c r="W9" s="76">
        <f>SUM(G2,G6,G10,G14,G18,G22,G26,,,,)</f>
        <v>2</v>
      </c>
      <c r="X9" s="77">
        <f t="shared" si="4"/>
        <v>3</v>
      </c>
      <c r="Y9" s="73">
        <v>10</v>
      </c>
      <c r="Z9" s="56">
        <f t="shared" si="5"/>
        <v>2</v>
      </c>
      <c r="AA9" s="56">
        <f t="shared" si="6"/>
        <v>2</v>
      </c>
      <c r="AB9" s="56">
        <f t="shared" si="7"/>
        <v>22</v>
      </c>
    </row>
    <row r="10" spans="1:8" ht="12.75">
      <c r="A10" s="43"/>
      <c r="B10" s="58" t="s">
        <v>132</v>
      </c>
      <c r="C10" s="59" t="str">
        <f>A4</f>
        <v>Breitwieser, Akim</v>
      </c>
      <c r="D10" s="59" t="str">
        <f>A9</f>
        <v>Wetterich, Andre</v>
      </c>
      <c r="E10" s="57">
        <v>0</v>
      </c>
      <c r="F10" s="57">
        <v>3</v>
      </c>
      <c r="G10" s="60">
        <f t="shared" si="0"/>
        <v>0</v>
      </c>
      <c r="H10" s="60">
        <f t="shared" si="1"/>
        <v>1</v>
      </c>
    </row>
    <row r="11" spans="1:8" ht="12.75">
      <c r="A11" s="43"/>
      <c r="B11" s="58" t="s">
        <v>133</v>
      </c>
      <c r="C11" s="59" t="str">
        <f>A3</f>
        <v>Konsek, Sebastian</v>
      </c>
      <c r="D11" s="59" t="str">
        <f>A5</f>
        <v>Rettberg, Christoph</v>
      </c>
      <c r="E11" s="57">
        <v>2</v>
      </c>
      <c r="F11" s="57">
        <v>3</v>
      </c>
      <c r="G11" s="60">
        <f t="shared" si="0"/>
        <v>0</v>
      </c>
      <c r="H11" s="60">
        <f t="shared" si="1"/>
        <v>1</v>
      </c>
    </row>
    <row r="12" spans="1:8" ht="12.75">
      <c r="A12" s="43"/>
      <c r="B12" s="58" t="s">
        <v>142</v>
      </c>
      <c r="C12" s="59" t="str">
        <f>A2</f>
        <v>Qorri, Edmond</v>
      </c>
      <c r="D12" s="59" t="str">
        <f>A6</f>
        <v>Eckhardt, Max</v>
      </c>
      <c r="E12" s="57">
        <v>3</v>
      </c>
      <c r="F12" s="57">
        <v>0</v>
      </c>
      <c r="G12" s="60">
        <f t="shared" si="0"/>
        <v>1</v>
      </c>
      <c r="H12" s="60">
        <f t="shared" si="1"/>
        <v>0</v>
      </c>
    </row>
    <row r="13" spans="1:8" ht="12.75">
      <c r="A13" s="43"/>
      <c r="B13" s="58" t="s">
        <v>149</v>
      </c>
      <c r="C13" s="59" t="str">
        <f>A7</f>
        <v>Schade, Nikolas</v>
      </c>
      <c r="D13" s="67" t="str">
        <f>A8</f>
        <v>Schultheiß, Johannes</v>
      </c>
      <c r="E13" s="57">
        <v>3</v>
      </c>
      <c r="F13" s="57">
        <v>0</v>
      </c>
      <c r="G13" s="60">
        <f t="shared" si="0"/>
        <v>1</v>
      </c>
      <c r="H13" s="60">
        <f t="shared" si="1"/>
        <v>0</v>
      </c>
    </row>
    <row r="14" spans="2:8" ht="12.75">
      <c r="B14" s="58" t="s">
        <v>134</v>
      </c>
      <c r="C14" s="59" t="str">
        <f>A5</f>
        <v>Rettberg, Christoph</v>
      </c>
      <c r="D14" s="59" t="str">
        <f>A9</f>
        <v>Wetterich, Andre</v>
      </c>
      <c r="E14" s="57">
        <v>3</v>
      </c>
      <c r="F14" s="57">
        <v>2</v>
      </c>
      <c r="G14" s="60">
        <f t="shared" si="0"/>
        <v>1</v>
      </c>
      <c r="H14" s="60">
        <f t="shared" si="1"/>
        <v>0</v>
      </c>
    </row>
    <row r="15" spans="2:8" ht="12.75">
      <c r="B15" s="58" t="s">
        <v>135</v>
      </c>
      <c r="C15" s="59" t="str">
        <f>A4</f>
        <v>Breitwieser, Akim</v>
      </c>
      <c r="D15" s="59" t="str">
        <f>A6</f>
        <v>Eckhardt, Max</v>
      </c>
      <c r="E15" s="57">
        <v>3</v>
      </c>
      <c r="F15" s="57">
        <v>0</v>
      </c>
      <c r="G15" s="60">
        <f t="shared" si="0"/>
        <v>1</v>
      </c>
      <c r="H15" s="60">
        <f t="shared" si="1"/>
        <v>0</v>
      </c>
    </row>
    <row r="16" spans="2:8" ht="12.75">
      <c r="B16" s="58" t="s">
        <v>143</v>
      </c>
      <c r="C16" s="59" t="str">
        <f>A3</f>
        <v>Konsek, Sebastian</v>
      </c>
      <c r="D16" s="59" t="str">
        <f>A7</f>
        <v>Schade, Nikolas</v>
      </c>
      <c r="E16" s="57">
        <v>0</v>
      </c>
      <c r="F16" s="57">
        <v>3</v>
      </c>
      <c r="G16" s="60">
        <f t="shared" si="0"/>
        <v>0</v>
      </c>
      <c r="H16" s="60">
        <f t="shared" si="1"/>
        <v>1</v>
      </c>
    </row>
    <row r="17" spans="2:8" ht="12.75">
      <c r="B17" s="58" t="s">
        <v>150</v>
      </c>
      <c r="C17" s="59" t="str">
        <f>A2</f>
        <v>Qorri, Edmond</v>
      </c>
      <c r="D17" s="59" t="str">
        <f>A8</f>
        <v>Schultheiß, Johannes</v>
      </c>
      <c r="E17" s="57">
        <v>3</v>
      </c>
      <c r="F17" s="57">
        <v>0</v>
      </c>
      <c r="G17" s="60">
        <f t="shared" si="0"/>
        <v>1</v>
      </c>
      <c r="H17" s="60">
        <f t="shared" si="1"/>
        <v>0</v>
      </c>
    </row>
    <row r="18" spans="2:8" ht="12.75">
      <c r="B18" s="58" t="s">
        <v>136</v>
      </c>
      <c r="C18" s="59" t="str">
        <f>A6</f>
        <v>Eckhardt, Max</v>
      </c>
      <c r="D18" s="67" t="str">
        <f>A9</f>
        <v>Wetterich, Andre</v>
      </c>
      <c r="E18" s="57">
        <v>0</v>
      </c>
      <c r="F18" s="57">
        <v>3</v>
      </c>
      <c r="G18" s="60">
        <f t="shared" si="0"/>
        <v>0</v>
      </c>
      <c r="H18" s="60">
        <f t="shared" si="1"/>
        <v>1</v>
      </c>
    </row>
    <row r="19" spans="2:8" ht="12.75">
      <c r="B19" s="58" t="s">
        <v>137</v>
      </c>
      <c r="C19" s="59" t="str">
        <f>A5</f>
        <v>Rettberg, Christoph</v>
      </c>
      <c r="D19" s="59" t="str">
        <f>A7</f>
        <v>Schade, Nikolas</v>
      </c>
      <c r="E19" s="57">
        <v>1</v>
      </c>
      <c r="F19" s="57">
        <v>3</v>
      </c>
      <c r="G19" s="60">
        <f t="shared" si="0"/>
        <v>0</v>
      </c>
      <c r="H19" s="60">
        <f t="shared" si="1"/>
        <v>1</v>
      </c>
    </row>
    <row r="20" spans="2:8" ht="12.75">
      <c r="B20" s="58" t="s">
        <v>144</v>
      </c>
      <c r="C20" s="59" t="str">
        <f>A4</f>
        <v>Breitwieser, Akim</v>
      </c>
      <c r="D20" s="59" t="str">
        <f>A8</f>
        <v>Schultheiß, Johannes</v>
      </c>
      <c r="E20" s="57">
        <v>3</v>
      </c>
      <c r="F20" s="57">
        <v>1</v>
      </c>
      <c r="G20" s="60">
        <f t="shared" si="0"/>
        <v>1</v>
      </c>
      <c r="H20" s="60">
        <f t="shared" si="1"/>
        <v>0</v>
      </c>
    </row>
    <row r="21" spans="2:8" ht="12.75">
      <c r="B21" s="58" t="s">
        <v>151</v>
      </c>
      <c r="C21" s="67" t="str">
        <f>A2</f>
        <v>Qorri, Edmond</v>
      </c>
      <c r="D21" s="67" t="str">
        <f>A3</f>
        <v>Konsek, Sebastian</v>
      </c>
      <c r="E21" s="57">
        <v>3</v>
      </c>
      <c r="F21" s="57">
        <v>2</v>
      </c>
      <c r="G21" s="60">
        <f t="shared" si="0"/>
        <v>1</v>
      </c>
      <c r="H21" s="60">
        <f t="shared" si="1"/>
        <v>0</v>
      </c>
    </row>
    <row r="22" spans="2:8" ht="12.75">
      <c r="B22" s="58" t="s">
        <v>152</v>
      </c>
      <c r="C22" s="59" t="str">
        <f>A7</f>
        <v>Schade, Nikolas</v>
      </c>
      <c r="D22" s="59" t="str">
        <f>A9</f>
        <v>Wetterich, Andre</v>
      </c>
      <c r="E22" s="57">
        <v>1</v>
      </c>
      <c r="F22" s="57">
        <v>3</v>
      </c>
      <c r="G22" s="60">
        <f t="shared" si="0"/>
        <v>0</v>
      </c>
      <c r="H22" s="60">
        <f t="shared" si="1"/>
        <v>1</v>
      </c>
    </row>
    <row r="23" spans="2:8" ht="12.75">
      <c r="B23" s="58" t="s">
        <v>153</v>
      </c>
      <c r="C23" s="59" t="str">
        <f>A6</f>
        <v>Eckhardt, Max</v>
      </c>
      <c r="D23" s="59" t="str">
        <f>A8</f>
        <v>Schultheiß, Johannes</v>
      </c>
      <c r="E23" s="57">
        <v>3</v>
      </c>
      <c r="F23" s="57">
        <v>1</v>
      </c>
      <c r="G23" s="60">
        <f t="shared" si="0"/>
        <v>1</v>
      </c>
      <c r="H23" s="60">
        <f t="shared" si="1"/>
        <v>0</v>
      </c>
    </row>
    <row r="24" spans="2:8" ht="12.75">
      <c r="B24" s="58" t="s">
        <v>154</v>
      </c>
      <c r="C24" s="59" t="str">
        <f>A2</f>
        <v>Qorri, Edmond</v>
      </c>
      <c r="D24" s="59" t="str">
        <f>A5</f>
        <v>Rettberg, Christoph</v>
      </c>
      <c r="E24" s="57">
        <v>1</v>
      </c>
      <c r="F24" s="57">
        <v>3</v>
      </c>
      <c r="G24" s="60">
        <f t="shared" si="0"/>
        <v>0</v>
      </c>
      <c r="H24" s="60">
        <f t="shared" si="1"/>
        <v>1</v>
      </c>
    </row>
    <row r="25" spans="2:8" ht="12.75">
      <c r="B25" s="58" t="s">
        <v>155</v>
      </c>
      <c r="C25" s="67" t="str">
        <f>A3</f>
        <v>Konsek, Sebastian</v>
      </c>
      <c r="D25" s="67" t="str">
        <f>A4</f>
        <v>Breitwieser, Akim</v>
      </c>
      <c r="E25" s="57">
        <v>0</v>
      </c>
      <c r="F25" s="57">
        <v>3</v>
      </c>
      <c r="G25" s="60">
        <f t="shared" si="0"/>
        <v>0</v>
      </c>
      <c r="H25" s="60">
        <f t="shared" si="1"/>
        <v>1</v>
      </c>
    </row>
    <row r="26" spans="2:8" ht="12.75">
      <c r="B26" s="58" t="s">
        <v>156</v>
      </c>
      <c r="C26" s="67" t="str">
        <f>A8</f>
        <v>Schultheiß, Johannes</v>
      </c>
      <c r="D26" s="67" t="str">
        <f>A9</f>
        <v>Wetterich, Andre</v>
      </c>
      <c r="E26" s="57">
        <v>2</v>
      </c>
      <c r="F26" s="57">
        <v>3</v>
      </c>
      <c r="G26" s="60">
        <f t="shared" si="0"/>
        <v>0</v>
      </c>
      <c r="H26" s="60">
        <f t="shared" si="1"/>
        <v>1</v>
      </c>
    </row>
    <row r="27" spans="2:8" ht="12.75">
      <c r="B27" s="58" t="s">
        <v>157</v>
      </c>
      <c r="C27" s="67" t="str">
        <f>A2</f>
        <v>Qorri, Edmond</v>
      </c>
      <c r="D27" s="59" t="str">
        <f>A7</f>
        <v>Schade, Nikolas</v>
      </c>
      <c r="E27" s="57">
        <v>3</v>
      </c>
      <c r="F27" s="57">
        <v>0</v>
      </c>
      <c r="G27" s="60">
        <f t="shared" si="0"/>
        <v>1</v>
      </c>
      <c r="H27" s="60">
        <f t="shared" si="1"/>
        <v>0</v>
      </c>
    </row>
    <row r="28" spans="2:8" ht="12.75">
      <c r="B28" s="58" t="s">
        <v>158</v>
      </c>
      <c r="C28" s="67" t="str">
        <f>A3</f>
        <v>Konsek, Sebastian</v>
      </c>
      <c r="D28" s="59" t="str">
        <f>A6</f>
        <v>Eckhardt, Max</v>
      </c>
      <c r="E28" s="57">
        <v>0</v>
      </c>
      <c r="F28" s="57">
        <v>3</v>
      </c>
      <c r="G28" s="60">
        <f t="shared" si="0"/>
        <v>0</v>
      </c>
      <c r="H28" s="60">
        <f t="shared" si="1"/>
        <v>1</v>
      </c>
    </row>
    <row r="29" spans="2:8" ht="12.75">
      <c r="B29" s="58" t="s">
        <v>159</v>
      </c>
      <c r="C29" s="67" t="str">
        <f>A4</f>
        <v>Breitwieser, Akim</v>
      </c>
      <c r="D29" s="67" t="str">
        <f>A5</f>
        <v>Rettberg, Christoph</v>
      </c>
      <c r="E29" s="57">
        <v>3</v>
      </c>
      <c r="F29" s="57">
        <v>0</v>
      </c>
      <c r="G29" s="60">
        <f t="shared" si="0"/>
        <v>1</v>
      </c>
      <c r="H29" s="60">
        <f t="shared" si="1"/>
        <v>0</v>
      </c>
    </row>
    <row r="31" ht="12.75">
      <c r="A31" s="44" t="s">
        <v>199</v>
      </c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2"/>
  <sheetViews>
    <sheetView zoomScale="90" zoomScaleNormal="90" zoomScalePageLayoutView="0" workbookViewId="0" topLeftCell="A1">
      <selection activeCell="T12" sqref="T12"/>
    </sheetView>
  </sheetViews>
  <sheetFormatPr defaultColWidth="11.421875" defaultRowHeight="15"/>
  <cols>
    <col min="1" max="1" width="20.421875" style="3" customWidth="1"/>
    <col min="2" max="2" width="6.421875" style="3" bestFit="1" customWidth="1"/>
    <col min="3" max="3" width="19.7109375" style="3" customWidth="1"/>
    <col min="4" max="4" width="21.421875" style="3" customWidth="1"/>
    <col min="5" max="5" width="6.28125" style="3" bestFit="1" customWidth="1"/>
    <col min="6" max="6" width="6.421875" style="3" bestFit="1" customWidth="1"/>
    <col min="7" max="8" width="2.140625" style="36" bestFit="1" customWidth="1"/>
    <col min="9" max="9" width="3.7109375" style="3" customWidth="1"/>
    <col min="10" max="10" width="19.140625" style="3" customWidth="1"/>
    <col min="11" max="11" width="6.140625" style="3" bestFit="1" customWidth="1"/>
    <col min="12" max="12" width="6.421875" style="3" bestFit="1" customWidth="1"/>
    <col min="13" max="13" width="5.8515625" style="3" bestFit="1" customWidth="1"/>
    <col min="14" max="14" width="6.8515625" style="3" bestFit="1" customWidth="1"/>
    <col min="15" max="15" width="5.421875" style="3" bestFit="1" customWidth="1"/>
    <col min="16" max="16" width="5.00390625" style="35" bestFit="1" customWidth="1"/>
    <col min="17" max="17" width="4.57421875" style="3" bestFit="1" customWidth="1"/>
    <col min="18" max="18" width="3.421875" style="3" bestFit="1" customWidth="1"/>
    <col min="19" max="19" width="5.00390625" style="3" bestFit="1" customWidth="1"/>
    <col min="20" max="20" width="4.57421875" style="3" bestFit="1" customWidth="1"/>
    <col min="21" max="21" width="3.421875" style="3" bestFit="1" customWidth="1"/>
    <col min="22" max="22" width="5.57421875" style="36" bestFit="1" customWidth="1"/>
    <col min="23" max="24" width="1.7109375" style="3" hidden="1" customWidth="1"/>
    <col min="25" max="25" width="2.421875" style="3" hidden="1" customWidth="1"/>
    <col min="26" max="16384" width="11.421875" style="3" customWidth="1"/>
  </cols>
  <sheetData>
    <row r="1" spans="1:25" ht="12.75">
      <c r="A1" s="2" t="s">
        <v>116</v>
      </c>
      <c r="B1" s="3" t="s">
        <v>117</v>
      </c>
      <c r="C1" s="3" t="s">
        <v>118</v>
      </c>
      <c r="D1" s="3" t="s">
        <v>119</v>
      </c>
      <c r="E1" s="4" t="s">
        <v>120</v>
      </c>
      <c r="F1" s="4" t="s">
        <v>121</v>
      </c>
      <c r="G1" s="5"/>
      <c r="H1" s="5"/>
      <c r="J1" s="6"/>
      <c r="K1" s="6" t="str">
        <f>LEFT(A2,5)</f>
        <v>Sauer</v>
      </c>
      <c r="L1" s="6" t="str">
        <f>LEFT(A3,5)</f>
        <v>Schmi</v>
      </c>
      <c r="M1" s="6" t="str">
        <f>LEFT(A4,5)</f>
        <v>Bierw</v>
      </c>
      <c r="N1" s="6" t="str">
        <f>LEFT(A5,5)</f>
        <v>Schub</v>
      </c>
      <c r="O1" s="7" t="str">
        <f>LEFT(A6,5)</f>
        <v>Zaenk</v>
      </c>
      <c r="P1" s="8" t="s">
        <v>122</v>
      </c>
      <c r="Q1" s="9" t="s">
        <v>123</v>
      </c>
      <c r="R1" s="10" t="s">
        <v>124</v>
      </c>
      <c r="S1" s="8" t="s">
        <v>125</v>
      </c>
      <c r="T1" s="9" t="s">
        <v>126</v>
      </c>
      <c r="U1" s="10" t="s">
        <v>124</v>
      </c>
      <c r="V1" s="11" t="s">
        <v>127</v>
      </c>
      <c r="W1" s="12"/>
      <c r="X1" s="12"/>
      <c r="Y1" s="12"/>
    </row>
    <row r="2" spans="1:25" ht="12.75">
      <c r="A2" s="13" t="s">
        <v>172</v>
      </c>
      <c r="B2" s="14" t="s">
        <v>128</v>
      </c>
      <c r="C2" s="15" t="str">
        <f>A4</f>
        <v>Bierwirth, Florian</v>
      </c>
      <c r="D2" s="16" t="str">
        <f>A5</f>
        <v>Schubert, Niklas</v>
      </c>
      <c r="E2" s="13">
        <v>3</v>
      </c>
      <c r="F2" s="13">
        <v>2</v>
      </c>
      <c r="G2" s="17">
        <f aca="true" t="shared" si="0" ref="G2:G11">IF(E2+F2&lt;1,"",IF(E2&gt;F2,1,0))</f>
        <v>1</v>
      </c>
      <c r="H2" s="17">
        <f aca="true" t="shared" si="1" ref="H2:H11">IF(E2+F2&lt;1,"",IF(E2&lt;F2,1,0))</f>
        <v>0</v>
      </c>
      <c r="J2" s="5" t="str">
        <f>A2</f>
        <v>Sauer, Arthur</v>
      </c>
      <c r="K2" s="18"/>
      <c r="L2" s="19" t="str">
        <f>E6&amp;" : "&amp;F6</f>
        <v>3 : 0</v>
      </c>
      <c r="M2" s="19" t="str">
        <f>E9&amp;" : "&amp;F9</f>
        <v>1 : 3</v>
      </c>
      <c r="N2" s="19" t="str">
        <f>E11&amp;" : "&amp;F11</f>
        <v>3 : 1</v>
      </c>
      <c r="O2" s="20" t="str">
        <f>E3&amp;" : "&amp;F3</f>
        <v>3 : 2</v>
      </c>
      <c r="P2" s="21">
        <f>SUM(E6,E9,E11,E3,,,,)</f>
        <v>10</v>
      </c>
      <c r="Q2" s="19">
        <f>SUM(F6,F9,F11,F3,,,,)</f>
        <v>6</v>
      </c>
      <c r="R2" s="22">
        <f>P2-Q2</f>
        <v>4</v>
      </c>
      <c r="S2" s="21">
        <f>SUM(G6,G9,G11,G3,,,,)</f>
        <v>3</v>
      </c>
      <c r="T2" s="19">
        <f>SUM(H6,H9,H11,H3,,,,)</f>
        <v>1</v>
      </c>
      <c r="U2" s="22">
        <f>S2-T2</f>
        <v>2</v>
      </c>
      <c r="V2" s="23">
        <v>18</v>
      </c>
      <c r="W2" s="12">
        <f>RANK(R2,R$2:R$12)</f>
        <v>2</v>
      </c>
      <c r="X2" s="12">
        <f>RANK(U2,U$2:U$12)</f>
        <v>2</v>
      </c>
      <c r="Y2" s="12">
        <f>X2*10+W2</f>
        <v>22</v>
      </c>
    </row>
    <row r="3" spans="1:25" ht="12.75">
      <c r="A3" s="13" t="s">
        <v>164</v>
      </c>
      <c r="B3" s="14" t="s">
        <v>129</v>
      </c>
      <c r="C3" s="16" t="str">
        <f>A2</f>
        <v>Sauer, Arthur</v>
      </c>
      <c r="D3" s="16" t="str">
        <f>A6</f>
        <v>Zaenker, Tobias</v>
      </c>
      <c r="E3" s="13">
        <v>3</v>
      </c>
      <c r="F3" s="13">
        <v>2</v>
      </c>
      <c r="G3" s="17">
        <f t="shared" si="0"/>
        <v>1</v>
      </c>
      <c r="H3" s="17">
        <f t="shared" si="1"/>
        <v>0</v>
      </c>
      <c r="J3" s="24" t="str">
        <f>A3</f>
        <v>Schmidt, Tom</v>
      </c>
      <c r="K3" s="25" t="str">
        <f>F6&amp;" : "&amp;E6</f>
        <v>0 : 3</v>
      </c>
      <c r="L3" s="18"/>
      <c r="M3" s="25" t="str">
        <f>E4&amp;" : "&amp;F4</f>
        <v>1 : 3</v>
      </c>
      <c r="N3" s="25" t="str">
        <f>E8&amp;" : "&amp;F8</f>
        <v>1 : 3</v>
      </c>
      <c r="O3" s="26" t="str">
        <f>E10&amp;" : "&amp;F10</f>
        <v>3 : 0</v>
      </c>
      <c r="P3" s="27">
        <f>SUM(F6,E4,E8,E10,,,,)</f>
        <v>5</v>
      </c>
      <c r="Q3" s="25">
        <f>SUM(E6,F4,F8,F10,,,,)</f>
        <v>9</v>
      </c>
      <c r="R3" s="28">
        <f>P3-Q3</f>
        <v>-4</v>
      </c>
      <c r="S3" s="27">
        <f>SUM(H6,G4,G8,G10,,,,)</f>
        <v>1</v>
      </c>
      <c r="T3" s="25">
        <f>SUM(G6,H4,H8,H10,,,,)</f>
        <v>3</v>
      </c>
      <c r="U3" s="28">
        <f>S3-T3</f>
        <v>-2</v>
      </c>
      <c r="V3" s="29">
        <v>20</v>
      </c>
      <c r="W3" s="12">
        <f>RANK(R3,R$2:R$12)</f>
        <v>4</v>
      </c>
      <c r="X3" s="12">
        <f>RANK(U3,U$2:U$12)</f>
        <v>4</v>
      </c>
      <c r="Y3" s="12">
        <f>X3*10+W3</f>
        <v>44</v>
      </c>
    </row>
    <row r="4" spans="1:25" ht="12.75">
      <c r="A4" s="13" t="s">
        <v>169</v>
      </c>
      <c r="B4" s="14" t="s">
        <v>130</v>
      </c>
      <c r="C4" s="16" t="str">
        <f>A3</f>
        <v>Schmidt, Tom</v>
      </c>
      <c r="D4" s="16" t="str">
        <f>A4</f>
        <v>Bierwirth, Florian</v>
      </c>
      <c r="E4" s="13">
        <v>1</v>
      </c>
      <c r="F4" s="13">
        <v>3</v>
      </c>
      <c r="G4" s="17">
        <f t="shared" si="0"/>
        <v>0</v>
      </c>
      <c r="H4" s="17">
        <f t="shared" si="1"/>
        <v>1</v>
      </c>
      <c r="J4" s="5" t="str">
        <f>A4</f>
        <v>Bierwirth, Florian</v>
      </c>
      <c r="K4" s="19" t="str">
        <f>F9&amp;" : "&amp;E9</f>
        <v>3 : 1</v>
      </c>
      <c r="L4" s="19" t="str">
        <f>F4&amp;" : "&amp;E4</f>
        <v>3 : 1</v>
      </c>
      <c r="M4" s="18"/>
      <c r="N4" s="19" t="str">
        <f>E2&amp;" : "&amp;F2</f>
        <v>3 : 2</v>
      </c>
      <c r="O4" s="20" t="str">
        <f>E7&amp;" : "&amp;F7</f>
        <v>3 : 0</v>
      </c>
      <c r="P4" s="21">
        <f>SUM(F9,F4,E2,E7,,,,)</f>
        <v>12</v>
      </c>
      <c r="Q4" s="19">
        <f>SUM(E9,E4,F2,F7,,,,)</f>
        <v>4</v>
      </c>
      <c r="R4" s="22">
        <f>P4-Q4</f>
        <v>8</v>
      </c>
      <c r="S4" s="21">
        <f>SUM(H9,H4,G2,G7,,,,)</f>
        <v>4</v>
      </c>
      <c r="T4" s="19">
        <f>SUM(G9,G4,H2,H7,,,,)</f>
        <v>0</v>
      </c>
      <c r="U4" s="22">
        <f>S4-T4</f>
        <v>4</v>
      </c>
      <c r="V4" s="23">
        <v>17</v>
      </c>
      <c r="W4" s="12">
        <f>RANK(R4,R$2:R$12)</f>
        <v>1</v>
      </c>
      <c r="X4" s="12">
        <f>RANK(U4,U$2:U$12)</f>
        <v>1</v>
      </c>
      <c r="Y4" s="12">
        <f>X4*10+W4</f>
        <v>11</v>
      </c>
    </row>
    <row r="5" spans="1:25" ht="12.75">
      <c r="A5" s="13" t="s">
        <v>177</v>
      </c>
      <c r="B5" s="14" t="s">
        <v>131</v>
      </c>
      <c r="C5" s="15" t="str">
        <f>A5</f>
        <v>Schubert, Niklas</v>
      </c>
      <c r="D5" s="15" t="str">
        <f>A6</f>
        <v>Zaenker, Tobias</v>
      </c>
      <c r="E5" s="13">
        <v>3</v>
      </c>
      <c r="F5" s="13">
        <v>1</v>
      </c>
      <c r="G5" s="17">
        <f t="shared" si="0"/>
        <v>1</v>
      </c>
      <c r="H5" s="17">
        <f t="shared" si="1"/>
        <v>0</v>
      </c>
      <c r="J5" s="24" t="str">
        <f>A5</f>
        <v>Schubert, Niklas</v>
      </c>
      <c r="K5" s="25" t="str">
        <f>F11&amp;" : "&amp;E11</f>
        <v>1 : 3</v>
      </c>
      <c r="L5" s="25" t="str">
        <f>F8&amp;" : "&amp;E8</f>
        <v>3 : 1</v>
      </c>
      <c r="M5" s="25" t="str">
        <f>F2&amp;" : "&amp;E2</f>
        <v>2 : 3</v>
      </c>
      <c r="N5" s="18"/>
      <c r="O5" s="26" t="str">
        <f>E5&amp;" : "&amp;F5</f>
        <v>3 : 1</v>
      </c>
      <c r="P5" s="27">
        <f>SUM(F11,F8,F2,E5,,,,)</f>
        <v>9</v>
      </c>
      <c r="Q5" s="25">
        <f>SUM(E11,E8,E2,F5,,,,)</f>
        <v>8</v>
      </c>
      <c r="R5" s="28">
        <f>P5-Q5</f>
        <v>1</v>
      </c>
      <c r="S5" s="27">
        <f>SUM(H11,H8,H2,G5,,,,)</f>
        <v>2</v>
      </c>
      <c r="T5" s="25">
        <f>SUM(G11,G8,G2,H5,,,,)</f>
        <v>2</v>
      </c>
      <c r="U5" s="28">
        <f>S5-T5</f>
        <v>0</v>
      </c>
      <c r="V5" s="29">
        <v>19</v>
      </c>
      <c r="W5" s="12">
        <f>RANK(R5,R$2:R$12)</f>
        <v>3</v>
      </c>
      <c r="X5" s="12">
        <f>RANK(U5,U$2:U$12)</f>
        <v>3</v>
      </c>
      <c r="Y5" s="12">
        <f>X5*10+W5</f>
        <v>33</v>
      </c>
    </row>
    <row r="6" spans="1:25" ht="13.5" thickBot="1">
      <c r="A6" s="13" t="s">
        <v>179</v>
      </c>
      <c r="B6" s="14" t="s">
        <v>132</v>
      </c>
      <c r="C6" s="15" t="str">
        <f>A2</f>
        <v>Sauer, Arthur</v>
      </c>
      <c r="D6" s="15" t="str">
        <f>A3</f>
        <v>Schmidt, Tom</v>
      </c>
      <c r="E6" s="13">
        <v>3</v>
      </c>
      <c r="F6" s="13">
        <v>0</v>
      </c>
      <c r="G6" s="17">
        <f t="shared" si="0"/>
        <v>1</v>
      </c>
      <c r="H6" s="17">
        <f t="shared" si="1"/>
        <v>0</v>
      </c>
      <c r="J6" s="5" t="str">
        <f>A6</f>
        <v>Zaenker, Tobias</v>
      </c>
      <c r="K6" s="19" t="str">
        <f>F3&amp;" : "&amp;E3</f>
        <v>2 : 3</v>
      </c>
      <c r="L6" s="19" t="str">
        <f>F10&amp;" : "&amp;E10</f>
        <v>0 : 3</v>
      </c>
      <c r="M6" s="19" t="str">
        <f>F7&amp;" : "&amp;E7</f>
        <v>0 : 3</v>
      </c>
      <c r="N6" s="19" t="str">
        <f>F5&amp;" : "&amp;E5</f>
        <v>1 : 3</v>
      </c>
      <c r="O6" s="30"/>
      <c r="P6" s="31">
        <f>SUM(F3,F10,F7,F5,,,,)</f>
        <v>3</v>
      </c>
      <c r="Q6" s="32">
        <f>SUM(E3,E10,E7,E5,,,,)</f>
        <v>12</v>
      </c>
      <c r="R6" s="33">
        <f>P6-Q6</f>
        <v>-9</v>
      </c>
      <c r="S6" s="31">
        <f>SUM(H3,H10,H7,H5,,,,)</f>
        <v>0</v>
      </c>
      <c r="T6" s="32">
        <f>SUM(G3,G10,G7,G5,,,,)</f>
        <v>4</v>
      </c>
      <c r="U6" s="33">
        <f>S6-T6</f>
        <v>-4</v>
      </c>
      <c r="V6" s="23">
        <v>21</v>
      </c>
      <c r="W6" s="12">
        <f>RANK(R6,R$2:R$12)</f>
        <v>5</v>
      </c>
      <c r="X6" s="12">
        <f>RANK(U6,U$2:U$12)</f>
        <v>5</v>
      </c>
      <c r="Y6" s="12">
        <f>X6*10+W6</f>
        <v>55</v>
      </c>
    </row>
    <row r="7" spans="1:8" ht="12.75">
      <c r="A7" s="34"/>
      <c r="B7" s="14" t="s">
        <v>133</v>
      </c>
      <c r="C7" s="16" t="str">
        <f>A4</f>
        <v>Bierwirth, Florian</v>
      </c>
      <c r="D7" s="16" t="str">
        <f>A6</f>
        <v>Zaenker, Tobias</v>
      </c>
      <c r="E7" s="13">
        <v>3</v>
      </c>
      <c r="F7" s="13">
        <v>0</v>
      </c>
      <c r="G7" s="17">
        <f t="shared" si="0"/>
        <v>1</v>
      </c>
      <c r="H7" s="17">
        <f t="shared" si="1"/>
        <v>0</v>
      </c>
    </row>
    <row r="8" spans="1:8" ht="12.75">
      <c r="A8" s="34"/>
      <c r="B8" s="14" t="s">
        <v>134</v>
      </c>
      <c r="C8" s="16" t="str">
        <f>A3</f>
        <v>Schmidt, Tom</v>
      </c>
      <c r="D8" s="16" t="str">
        <f>A5</f>
        <v>Schubert, Niklas</v>
      </c>
      <c r="E8" s="13">
        <v>1</v>
      </c>
      <c r="F8" s="13">
        <v>3</v>
      </c>
      <c r="G8" s="17">
        <f t="shared" si="0"/>
        <v>0</v>
      </c>
      <c r="H8" s="17">
        <f t="shared" si="1"/>
        <v>1</v>
      </c>
    </row>
    <row r="9" spans="1:8" ht="12.75">
      <c r="A9" s="34"/>
      <c r="B9" s="14" t="s">
        <v>135</v>
      </c>
      <c r="C9" s="16" t="str">
        <f>A2</f>
        <v>Sauer, Arthur</v>
      </c>
      <c r="D9" s="16" t="str">
        <f>A4</f>
        <v>Bierwirth, Florian</v>
      </c>
      <c r="E9" s="13">
        <v>1</v>
      </c>
      <c r="F9" s="13">
        <v>3</v>
      </c>
      <c r="G9" s="17">
        <f t="shared" si="0"/>
        <v>0</v>
      </c>
      <c r="H9" s="17">
        <f t="shared" si="1"/>
        <v>1</v>
      </c>
    </row>
    <row r="10" spans="1:8" ht="12.75">
      <c r="A10" s="2"/>
      <c r="B10" s="14" t="s">
        <v>136</v>
      </c>
      <c r="C10" s="16" t="str">
        <f>A3</f>
        <v>Schmidt, Tom</v>
      </c>
      <c r="D10" s="16" t="str">
        <f>A6</f>
        <v>Zaenker, Tobias</v>
      </c>
      <c r="E10" s="13">
        <v>3</v>
      </c>
      <c r="F10" s="13">
        <v>0</v>
      </c>
      <c r="G10" s="17">
        <f t="shared" si="0"/>
        <v>1</v>
      </c>
      <c r="H10" s="17">
        <f t="shared" si="1"/>
        <v>0</v>
      </c>
    </row>
    <row r="11" spans="1:8" ht="12.75">
      <c r="A11" s="2"/>
      <c r="B11" s="14" t="s">
        <v>137</v>
      </c>
      <c r="C11" s="16" t="str">
        <f>A2</f>
        <v>Sauer, Arthur</v>
      </c>
      <c r="D11" s="16" t="str">
        <f>A5</f>
        <v>Schubert, Niklas</v>
      </c>
      <c r="E11" s="13">
        <v>3</v>
      </c>
      <c r="F11" s="13">
        <v>1</v>
      </c>
      <c r="G11" s="17">
        <f t="shared" si="0"/>
        <v>1</v>
      </c>
      <c r="H11" s="17">
        <f t="shared" si="1"/>
        <v>0</v>
      </c>
    </row>
    <row r="12" spans="1:2" ht="12.75">
      <c r="A12" s="2"/>
      <c r="B12" s="14"/>
    </row>
    <row r="13" spans="1:2" ht="12.75">
      <c r="A13" s="2"/>
      <c r="B13" s="14"/>
    </row>
    <row r="14" ht="12.75">
      <c r="B14" s="14"/>
    </row>
    <row r="15" spans="1:2" ht="12.75">
      <c r="A15" s="3" t="s">
        <v>200</v>
      </c>
      <c r="B15" s="14"/>
    </row>
    <row r="16" ht="12.75"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spans="2:8" ht="12.75">
      <c r="B22" s="14"/>
      <c r="C22" s="16"/>
      <c r="D22" s="16"/>
      <c r="E22" s="34"/>
      <c r="F22" s="34"/>
      <c r="G22" s="37"/>
      <c r="H22" s="37"/>
    </row>
    <row r="23" ht="12.75">
      <c r="B23" s="14"/>
    </row>
    <row r="24" ht="12.75">
      <c r="B24" s="14"/>
    </row>
    <row r="25" ht="12.75">
      <c r="B25" s="14"/>
    </row>
    <row r="26" spans="2:8" ht="12.75">
      <c r="B26" s="14"/>
      <c r="C26" s="15"/>
      <c r="D26" s="15"/>
      <c r="E26" s="34"/>
      <c r="F26" s="34"/>
      <c r="G26" s="37"/>
      <c r="H26" s="37"/>
    </row>
    <row r="27" spans="2:8" ht="12.75">
      <c r="B27" s="14"/>
      <c r="C27" s="15"/>
      <c r="D27" s="16"/>
      <c r="E27" s="34"/>
      <c r="F27" s="34"/>
      <c r="G27" s="37"/>
      <c r="H27" s="37"/>
    </row>
    <row r="28" spans="2:8" ht="12.75">
      <c r="B28" s="14"/>
      <c r="C28" s="15"/>
      <c r="D28" s="16"/>
      <c r="E28" s="34"/>
      <c r="F28" s="34"/>
      <c r="G28" s="37"/>
      <c r="H28" s="37"/>
    </row>
    <row r="29" spans="2:8" ht="12.75">
      <c r="B29" s="14"/>
      <c r="C29" s="15"/>
      <c r="D29" s="15"/>
      <c r="E29" s="34"/>
      <c r="F29" s="34"/>
      <c r="G29" s="37"/>
      <c r="H29" s="37"/>
    </row>
    <row r="30" spans="5:8" ht="12.75">
      <c r="E30" s="38"/>
      <c r="F30" s="38"/>
      <c r="G30" s="37"/>
      <c r="H30" s="37"/>
    </row>
    <row r="31" spans="5:8" ht="12.75">
      <c r="E31" s="38"/>
      <c r="F31" s="38"/>
      <c r="G31" s="37"/>
      <c r="H31" s="37"/>
    </row>
    <row r="32" spans="5:8" ht="12.75">
      <c r="E32" s="38"/>
      <c r="F32" s="38"/>
      <c r="G32" s="37"/>
      <c r="H32" s="37"/>
    </row>
  </sheetData>
  <sheetProtection formatCells="0" formatColumns="0" formatRows="0"/>
  <conditionalFormatting sqref="E22:F22 E26:F29 E2:F11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 Rölke</dc:creator>
  <cp:keywords/>
  <dc:description/>
  <cp:lastModifiedBy>Amilo</cp:lastModifiedBy>
  <cp:lastPrinted>2009-06-15T08:51:44Z</cp:lastPrinted>
  <dcterms:created xsi:type="dcterms:W3CDTF">2009-06-09T16:15:58Z</dcterms:created>
  <dcterms:modified xsi:type="dcterms:W3CDTF">2009-06-15T05:23:38Z</dcterms:modified>
  <cp:category/>
  <cp:version/>
  <cp:contentType/>
  <cp:contentStatus/>
</cp:coreProperties>
</file>