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activeTab="0"/>
  </bookViews>
  <sheets>
    <sheet name="Teiln_ AK1 J_" sheetId="1" r:id="rId1"/>
    <sheet name="AK 1 Gr_1" sheetId="2" r:id="rId2"/>
    <sheet name="AK 1 Gr_2" sheetId="3" r:id="rId3"/>
    <sheet name="AK 1 Gr_3" sheetId="4" r:id="rId4"/>
    <sheet name="AK 1 Gr_4" sheetId="5" r:id="rId5"/>
    <sheet name="KO AK1 J_" sheetId="6" r:id="rId6"/>
    <sheet name="Teiln_ AK1 M_" sheetId="7" r:id="rId7"/>
    <sheet name="AK 1 M_ Gr_1" sheetId="8" r:id="rId8"/>
    <sheet name="Teiln_ AK2 J_" sheetId="9" r:id="rId9"/>
    <sheet name="AK2 J_ Gr_ 1" sheetId="10" r:id="rId10"/>
    <sheet name="AK2 J_ Gr_2" sheetId="11" r:id="rId11"/>
    <sheet name="KO J_ AK 2  " sheetId="12" r:id="rId12"/>
    <sheet name="Pl_5_8" sheetId="13" r:id="rId13"/>
    <sheet name="Teiln_ AK 2 M_" sheetId="14" r:id="rId14"/>
    <sheet name="AK2 Gr_1" sheetId="15" r:id="rId15"/>
    <sheet name="Teiln_ AK3 J_" sheetId="16" r:id="rId16"/>
    <sheet name="AK3 J Gr_ 1" sheetId="17" r:id="rId17"/>
    <sheet name="AK3 J Gr_ 2" sheetId="18" r:id="rId18"/>
    <sheet name="AK3 J Gr_ 3" sheetId="19" r:id="rId19"/>
    <sheet name="AK3 J Gr_ 4" sheetId="20" r:id="rId20"/>
    <sheet name="AK3 J Gr_ 5" sheetId="21" r:id="rId21"/>
    <sheet name="AK3 J Gr_ 6" sheetId="22" r:id="rId22"/>
    <sheet name="AK 3 KO 16ner" sheetId="23" r:id="rId23"/>
    <sheet name="AK 3 Pl_5_8" sheetId="24" r:id="rId24"/>
    <sheet name="Teiln_ AK3 Mä_" sheetId="25" r:id="rId25"/>
    <sheet name="AK3 M Gr_ 1" sheetId="26" r:id="rId26"/>
    <sheet name="AK3 M Gr_ 2 " sheetId="27" r:id="rId27"/>
    <sheet name="AK3 M Gr_3" sheetId="28" r:id="rId28"/>
    <sheet name="KO M_ AK 3" sheetId="29" r:id="rId29"/>
    <sheet name="Tabelle3" sheetId="30" r:id="rId30"/>
  </sheets>
  <definedNames>
    <definedName name="_xlnm.Print_Area" localSheetId="4">'AK 1 Gr_4'!$J$1:$W$7</definedName>
    <definedName name="_xlnm.Print_Area" localSheetId="23">'AK 3 Pl_5_8'!$J$1:$U$5</definedName>
    <definedName name="_xlnm.Print_Area" localSheetId="14">'AK2 Gr_1'!$J$1:$X$8</definedName>
    <definedName name="_xlnm.Print_Area" localSheetId="9">'AK2 J_ Gr_ 1'!$J$1:$W$7</definedName>
    <definedName name="_xlnm.Print_Area" localSheetId="10">'AK2 J_ Gr_2'!$J$1:$X$8</definedName>
    <definedName name="_xlnm.Print_Area" localSheetId="19">'AK3 J Gr_ 4'!$J$1:$U$5</definedName>
    <definedName name="_xlnm.Print_Area" localSheetId="20">'AK3 J Gr_ 5'!$J$1:$U$5</definedName>
    <definedName name="_xlnm.Print_Area" localSheetId="21">'AK3 J Gr_ 6'!$J$1:$U$5</definedName>
    <definedName name="_xlnm.Print_Area" localSheetId="27">'AK3 M Gr_3'!$J$1:$U$5</definedName>
    <definedName name="_xlnm.Print_Area" localSheetId="12">'Pl_5_8'!$J$1:$U$5</definedName>
  </definedNames>
  <calcPr fullCalcOnLoad="1"/>
</workbook>
</file>

<file path=xl/sharedStrings.xml><?xml version="1.0" encoding="utf-8"?>
<sst xmlns="http://schemas.openxmlformats.org/spreadsheetml/2006/main" count="1105" uniqueCount="399">
  <si>
    <t>Teilnehmer  Bezirksjahrgangsmeisterschaften am 19.04.08 in Besse</t>
  </si>
  <si>
    <t>AK 1 Jungen</t>
  </si>
  <si>
    <t>01.01.1996  -  31.12.1996</t>
  </si>
  <si>
    <t>Name</t>
  </si>
  <si>
    <t>Vorname</t>
  </si>
  <si>
    <t>Verein</t>
  </si>
  <si>
    <t>1.</t>
  </si>
  <si>
    <t>Wagner</t>
  </si>
  <si>
    <t>Paul</t>
  </si>
  <si>
    <t>TTC Lax</t>
  </si>
  <si>
    <t>2.</t>
  </si>
  <si>
    <t>Führer</t>
  </si>
  <si>
    <t>Lucas</t>
  </si>
  <si>
    <t>SV Kathus</t>
  </si>
  <si>
    <t>3.</t>
  </si>
  <si>
    <t>Ringler</t>
  </si>
  <si>
    <t>Joschua</t>
  </si>
  <si>
    <t>4.</t>
  </si>
  <si>
    <t>Hahn</t>
  </si>
  <si>
    <t>Jonas</t>
  </si>
  <si>
    <t>TV Hersfeld</t>
  </si>
  <si>
    <t>5.</t>
  </si>
  <si>
    <t>Blum</t>
  </si>
  <si>
    <t>MTV Unterrieden</t>
  </si>
  <si>
    <t>6.</t>
  </si>
  <si>
    <t>Naumann</t>
  </si>
  <si>
    <t>Marius</t>
  </si>
  <si>
    <t>SVF Ottrau</t>
  </si>
  <si>
    <t>7.</t>
  </si>
  <si>
    <t>Schmerer</t>
  </si>
  <si>
    <t>Steffen</t>
  </si>
  <si>
    <t>8.</t>
  </si>
  <si>
    <t>Philipp</t>
  </si>
  <si>
    <t>Christian</t>
  </si>
  <si>
    <t>9.</t>
  </si>
  <si>
    <t>Ernesti</t>
  </si>
  <si>
    <t>Ewald</t>
  </si>
  <si>
    <t>VfL Marburg</t>
  </si>
  <si>
    <t>10.</t>
  </si>
  <si>
    <t>Mengel</t>
  </si>
  <si>
    <t>Philipp Leo</t>
  </si>
  <si>
    <t>11.</t>
  </si>
  <si>
    <t>Jan</t>
  </si>
  <si>
    <t>12.</t>
  </si>
  <si>
    <t>Schultheiß</t>
  </si>
  <si>
    <t>Johannes</t>
  </si>
  <si>
    <t>SV Zella/Loshausen</t>
  </si>
  <si>
    <t>13.</t>
  </si>
  <si>
    <t>Keidel</t>
  </si>
  <si>
    <t>Lars Torben</t>
  </si>
  <si>
    <t>14.</t>
  </si>
  <si>
    <t>Heck</t>
  </si>
  <si>
    <t>Pascal</t>
  </si>
  <si>
    <t>15.</t>
  </si>
  <si>
    <t>Metz</t>
  </si>
  <si>
    <t>David</t>
  </si>
  <si>
    <t>TSV Niederbeisheim</t>
  </si>
  <si>
    <t>16.</t>
  </si>
  <si>
    <t>Weerts</t>
  </si>
  <si>
    <t>Carl</t>
  </si>
  <si>
    <t>17.</t>
  </si>
  <si>
    <t>Przytawik</t>
  </si>
  <si>
    <t>Sinan</t>
  </si>
  <si>
    <t>TSV Immenhausen</t>
  </si>
  <si>
    <t>18.</t>
  </si>
  <si>
    <t>Rhein</t>
  </si>
  <si>
    <t>Maximilian</t>
  </si>
  <si>
    <t>19.</t>
  </si>
  <si>
    <t>Stark</t>
  </si>
  <si>
    <t>Dimitrij</t>
  </si>
  <si>
    <t>TTC Bomskirchen</t>
  </si>
  <si>
    <t>20.</t>
  </si>
  <si>
    <t>Eckhardt</t>
  </si>
  <si>
    <t xml:space="preserve">Max </t>
  </si>
  <si>
    <t>21.</t>
  </si>
  <si>
    <t>Koch</t>
  </si>
  <si>
    <t>Adrian</t>
  </si>
  <si>
    <t>TSV Heiligenrode</t>
  </si>
  <si>
    <t>Name, Vorname</t>
  </si>
  <si>
    <t>Sp.Nr.</t>
  </si>
  <si>
    <t>Heim</t>
  </si>
  <si>
    <t>Gast</t>
  </si>
  <si>
    <t>Sä. H.</t>
  </si>
  <si>
    <t>Sä. G.</t>
  </si>
  <si>
    <t>Sä.+</t>
  </si>
  <si>
    <t>Sä.-</t>
  </si>
  <si>
    <t>Di.</t>
  </si>
  <si>
    <t>Sp.+</t>
  </si>
  <si>
    <t>Sp.-</t>
  </si>
  <si>
    <t>Platz</t>
  </si>
  <si>
    <t>Naumann, Jan</t>
  </si>
  <si>
    <t>1/1</t>
  </si>
  <si>
    <t>Schmerer, Steffen</t>
  </si>
  <si>
    <t>1/2</t>
  </si>
  <si>
    <t>Metz, David</t>
  </si>
  <si>
    <t>2/1</t>
  </si>
  <si>
    <t>Führer,Lucas</t>
  </si>
  <si>
    <t>2/2</t>
  </si>
  <si>
    <t>Hahn,Jonas</t>
  </si>
  <si>
    <t>3/1</t>
  </si>
  <si>
    <t>3/2</t>
  </si>
  <si>
    <t>4/1</t>
  </si>
  <si>
    <t>4/2</t>
  </si>
  <si>
    <t>5/1</t>
  </si>
  <si>
    <t>5/2</t>
  </si>
  <si>
    <t>Bezirksjahrgangsmeisterschaften 2008</t>
  </si>
  <si>
    <t>AK 1 Jungen   Gruppe 1</t>
  </si>
  <si>
    <t>Wagner,Paul</t>
  </si>
  <si>
    <t>Heck,Pascal</t>
  </si>
  <si>
    <t>Ernesti,Ewald</t>
  </si>
  <si>
    <t>Ringler,Joscha</t>
  </si>
  <si>
    <t>Blum,Jonas</t>
  </si>
  <si>
    <t>AK 1 Jungen   Gruppe 2</t>
  </si>
  <si>
    <t>Przystawik,Sinan</t>
  </si>
  <si>
    <t>Keidel,Lars-Torben</t>
  </si>
  <si>
    <t>Philipp,Christian</t>
  </si>
  <si>
    <t>Weerts,Carl</t>
  </si>
  <si>
    <t>Koch,Adrian</t>
  </si>
  <si>
    <t>AK 1 Jungen Gruppe 3</t>
  </si>
  <si>
    <t>Rhein,Maximilian</t>
  </si>
  <si>
    <t>Schultheiß,Johannes</t>
  </si>
  <si>
    <t>Naumann,Marius</t>
  </si>
  <si>
    <t>1/3</t>
  </si>
  <si>
    <t>Mengel,Philipp Leo</t>
  </si>
  <si>
    <t>Starke,Dimitrij</t>
  </si>
  <si>
    <t>Eckhardt,Max</t>
  </si>
  <si>
    <t>2/3</t>
  </si>
  <si>
    <t>3/3</t>
  </si>
  <si>
    <t>4/3</t>
  </si>
  <si>
    <t>5/3</t>
  </si>
  <si>
    <t>AK 1 Jungen Gruppe 4</t>
  </si>
  <si>
    <t>Bezirksjahrgangsmeisterschaften 2008 - AK 1 Jungen</t>
  </si>
  <si>
    <t>Naumann,Jan</t>
  </si>
  <si>
    <t>:</t>
  </si>
  <si>
    <t>Sieger:</t>
  </si>
  <si>
    <t>Pryzstawik,Sinan</t>
  </si>
  <si>
    <t>,</t>
  </si>
  <si>
    <t>AK 1 Mädchen</t>
  </si>
  <si>
    <t>Stefanie</t>
  </si>
  <si>
    <t>TSV Ihringshausen</t>
  </si>
  <si>
    <t>Richter</t>
  </si>
  <si>
    <t>Sarah</t>
  </si>
  <si>
    <t>TTC Burghasungen</t>
  </si>
  <si>
    <t>Grede</t>
  </si>
  <si>
    <t>Laura</t>
  </si>
  <si>
    <t>GSV Eintr. Baunatal</t>
  </si>
  <si>
    <t>Bey</t>
  </si>
  <si>
    <t>Malena</t>
  </si>
  <si>
    <t>TTG Morschen-Heina</t>
  </si>
  <si>
    <t>Seifert</t>
  </si>
  <si>
    <t>Jennifer</t>
  </si>
  <si>
    <t>SVH Kassel</t>
  </si>
  <si>
    <t>Koch,Stefanie</t>
  </si>
  <si>
    <t>Richter,Sarah</t>
  </si>
  <si>
    <t>Grede,Laura</t>
  </si>
  <si>
    <t>Bey,Malena</t>
  </si>
  <si>
    <t>Seifert,Jennifer</t>
  </si>
  <si>
    <t xml:space="preserve">AK 1 Mädchen Gruppe 1 </t>
  </si>
  <si>
    <t>Teilnehmer Bezirksjahrgangsmeisterschaften am 19.04.2008 in Besse</t>
  </si>
  <si>
    <t>AK 2 Jungen</t>
  </si>
  <si>
    <t>01.01.1997   -   31.12.1997</t>
  </si>
  <si>
    <t>Mohr</t>
  </si>
  <si>
    <t>Alexander</t>
  </si>
  <si>
    <t>TV 03 Heringen</t>
  </si>
  <si>
    <t>Fischer</t>
  </si>
  <si>
    <t>Jonathan</t>
  </si>
  <si>
    <t>Hildebrand</t>
  </si>
  <si>
    <t>Phillip</t>
  </si>
  <si>
    <t>Schäfer</t>
  </si>
  <si>
    <t>Rommelpacher</t>
  </si>
  <si>
    <t>TTV Schröck</t>
  </si>
  <si>
    <t>Gericke</t>
  </si>
  <si>
    <t>Nils</t>
  </si>
  <si>
    <t>Pravych</t>
  </si>
  <si>
    <t>Walter</t>
  </si>
  <si>
    <t>Florian</t>
  </si>
  <si>
    <t>Wetterich</t>
  </si>
  <si>
    <t>Andre</t>
  </si>
  <si>
    <t>SV Nothfelden</t>
  </si>
  <si>
    <t>Lindemann</t>
  </si>
  <si>
    <t>Tim</t>
  </si>
  <si>
    <t>Schade</t>
  </si>
  <si>
    <t>TSV Lüdersdorf</t>
  </si>
  <si>
    <t>Schubert</t>
  </si>
  <si>
    <t>Cedric</t>
  </si>
  <si>
    <t>ESV Ronshausen</t>
  </si>
  <si>
    <t>Pingel</t>
  </si>
  <si>
    <t>Leon</t>
  </si>
  <si>
    <t>TSV Besse</t>
  </si>
  <si>
    <t>Wetterich, Andre</t>
  </si>
  <si>
    <t>Gericke, Nils</t>
  </si>
  <si>
    <t>Fischer, Jonathan</t>
  </si>
  <si>
    <t>Walter, Florian</t>
  </si>
  <si>
    <t>Schade, Marius</t>
  </si>
  <si>
    <t>Schäfer, Marius</t>
  </si>
  <si>
    <t>Bezirksjahrgangsmeisterschaften AK 2 Jungen</t>
  </si>
  <si>
    <t>Gruppe 1</t>
  </si>
  <si>
    <t>Mohr, Alexander</t>
  </si>
  <si>
    <t>Pravych, David</t>
  </si>
  <si>
    <t>Lindemann, Tim</t>
  </si>
  <si>
    <t>Schubert, Cederic</t>
  </si>
  <si>
    <t>Pingel, Leon</t>
  </si>
  <si>
    <t>Rommelspacher, David</t>
  </si>
  <si>
    <t>Hildebrand, Phillip</t>
  </si>
  <si>
    <t>6/1</t>
  </si>
  <si>
    <t>6/2</t>
  </si>
  <si>
    <t>6/3</t>
  </si>
  <si>
    <t>7/1</t>
  </si>
  <si>
    <t>7/2</t>
  </si>
  <si>
    <t>7/3</t>
  </si>
  <si>
    <t xml:space="preserve">Bezirksjahrgangsmeisterschaften  AK 2 Jungen </t>
  </si>
  <si>
    <t>Gr. 2</t>
  </si>
  <si>
    <t>Walter,Florian</t>
  </si>
  <si>
    <t>Rommelspacher,David</t>
  </si>
  <si>
    <t>Fischer,Jonathan</t>
  </si>
  <si>
    <t>Mohr,Alexander</t>
  </si>
  <si>
    <t>Wetterich,Andre</t>
  </si>
  <si>
    <t>Lindemann,Tim</t>
  </si>
  <si>
    <t>Pravych,David</t>
  </si>
  <si>
    <t>Gericke,Nils</t>
  </si>
  <si>
    <t>Mohr,Alexader</t>
  </si>
  <si>
    <t>Rommelsbacher,David</t>
  </si>
  <si>
    <t>AK 2 Mädchen</t>
  </si>
  <si>
    <t>01.01.1997  -  31.12.1997</t>
  </si>
  <si>
    <t>Küthe</t>
  </si>
  <si>
    <t>Caroline</t>
  </si>
  <si>
    <t>Kraft</t>
  </si>
  <si>
    <t>Antonia</t>
  </si>
  <si>
    <t>TTC Bad Endbach</t>
  </si>
  <si>
    <t>Appel</t>
  </si>
  <si>
    <t>Luisa</t>
  </si>
  <si>
    <t>Jacob</t>
  </si>
  <si>
    <t>Pia</t>
  </si>
  <si>
    <t>Schmoll</t>
  </si>
  <si>
    <t>Bianca</t>
  </si>
  <si>
    <t>FSK Lohfelden</t>
  </si>
  <si>
    <t>Heese</t>
  </si>
  <si>
    <t>Lara</t>
  </si>
  <si>
    <t>Mergad</t>
  </si>
  <si>
    <t>Jeanine</t>
  </si>
  <si>
    <t>TSG Sandershausen</t>
  </si>
  <si>
    <t>Küthe,Caroline</t>
  </si>
  <si>
    <t>Kaft,Antonia</t>
  </si>
  <si>
    <t>Appel,Luisa</t>
  </si>
  <si>
    <t>Jacob,Pia</t>
  </si>
  <si>
    <t>Schmoll,Bianca</t>
  </si>
  <si>
    <t>Heese,Lara</t>
  </si>
  <si>
    <t>Mergard,Jeanine</t>
  </si>
  <si>
    <t>AK 2  Mädchen    Gruppe1</t>
  </si>
  <si>
    <t>AK 3 Jungen</t>
  </si>
  <si>
    <t>01.01.1998  und jünger</t>
  </si>
  <si>
    <t>Herbig</t>
  </si>
  <si>
    <t>Moritz</t>
  </si>
  <si>
    <t>Krey</t>
  </si>
  <si>
    <t>Heddreich</t>
  </si>
  <si>
    <t>Sebastian</t>
  </si>
  <si>
    <t>TV Cölbe</t>
  </si>
  <si>
    <t>Linnenkohl</t>
  </si>
  <si>
    <t>Umbeck</t>
  </si>
  <si>
    <t>Dill</t>
  </si>
  <si>
    <t>Thomas</t>
  </si>
  <si>
    <t>Wicke</t>
  </si>
  <si>
    <t>Kropf</t>
  </si>
  <si>
    <t>Fabian</t>
  </si>
  <si>
    <t>Schirmer</t>
  </si>
  <si>
    <t>Arthur</t>
  </si>
  <si>
    <t>Eicke</t>
  </si>
  <si>
    <t>Niklas</t>
  </si>
  <si>
    <t>Markus</t>
  </si>
  <si>
    <t>Bornmann</t>
  </si>
  <si>
    <t>Sean Philip</t>
  </si>
  <si>
    <t>Bräutigam</t>
  </si>
  <si>
    <t>Lengemann</t>
  </si>
  <si>
    <t>Denis</t>
  </si>
  <si>
    <t>Julian</t>
  </si>
  <si>
    <t>Bierwirth</t>
  </si>
  <si>
    <t>Kronemann</t>
  </si>
  <si>
    <t>Albert</t>
  </si>
  <si>
    <t>Otto</t>
  </si>
  <si>
    <t>Malik</t>
  </si>
  <si>
    <t>22.</t>
  </si>
  <si>
    <t>Schmidt</t>
  </si>
  <si>
    <t>Tom</t>
  </si>
  <si>
    <t>23.</t>
  </si>
  <si>
    <t>Lehmann</t>
  </si>
  <si>
    <t>TSV Martinhagen</t>
  </si>
  <si>
    <t>24.</t>
  </si>
  <si>
    <t>Matthis</t>
  </si>
  <si>
    <t>Chadli</t>
  </si>
  <si>
    <t>25.</t>
  </si>
  <si>
    <t>Klee</t>
  </si>
  <si>
    <t xml:space="preserve">Johann </t>
  </si>
  <si>
    <t>26.</t>
  </si>
  <si>
    <t>Müller</t>
  </si>
  <si>
    <t>27.</t>
  </si>
  <si>
    <t>Wetterich, Markus</t>
  </si>
  <si>
    <t>Malik, Otto</t>
  </si>
  <si>
    <t>Bräutigam, Tim</t>
  </si>
  <si>
    <t>Linnenkohl, Johannes</t>
  </si>
  <si>
    <t>Richter, Jonas</t>
  </si>
  <si>
    <t>Bezirksahrgangsmeisterschaften 2008</t>
  </si>
  <si>
    <t>AK 3    Gruppe 1</t>
  </si>
  <si>
    <t>Bierwith, Florian</t>
  </si>
  <si>
    <t>Wagner, Albert</t>
  </si>
  <si>
    <t>Lengemann, Dennis</t>
  </si>
  <si>
    <t>Umbeck, Tim</t>
  </si>
  <si>
    <t>Krey, Moritz</t>
  </si>
  <si>
    <t>AK 3 Gruppe 2</t>
  </si>
  <si>
    <t>Schmidt, Tom</t>
  </si>
  <si>
    <t>Müller, Leon</t>
  </si>
  <si>
    <t>Gill, Thomas</t>
  </si>
  <si>
    <t>Bonnmann, Nils</t>
  </si>
  <si>
    <t>Schirmer, Arthur</t>
  </si>
  <si>
    <t xml:space="preserve">Bezirksjahrgangsmeisterschaften 2008  </t>
  </si>
  <si>
    <t>AK 3   Gruppe 3</t>
  </si>
  <si>
    <t>Herbig, Moritz</t>
  </si>
  <si>
    <t>Fischer, Lukas</t>
  </si>
  <si>
    <t>Wicke, Leon</t>
  </si>
  <si>
    <t>Eicke, Niklas</t>
  </si>
  <si>
    <t xml:space="preserve">AK 3  Gruppe 4 </t>
  </si>
  <si>
    <t>Klee, Johann</t>
  </si>
  <si>
    <t>Kropf, Fabian</t>
  </si>
  <si>
    <t>Fischer, Sean</t>
  </si>
  <si>
    <t>Lehmann, Julian</t>
  </si>
  <si>
    <t>Bezirksjahrgangsmeistershcaften 2008</t>
  </si>
  <si>
    <t>AK 3    Gruppe 5</t>
  </si>
  <si>
    <t>Kromemann, Fabian</t>
  </si>
  <si>
    <t>Hedderich, Sebaian</t>
  </si>
  <si>
    <t>Appel, Julian</t>
  </si>
  <si>
    <t>Chadli, Matthias</t>
  </si>
  <si>
    <t>Bezirksjahgangsmeisterschaften 2008</t>
  </si>
  <si>
    <t>AK 3    Gruppe 6</t>
  </si>
  <si>
    <t>Bezriksjahrgangsmeisterschaften 2008</t>
  </si>
  <si>
    <t>Wetterich,Markus</t>
  </si>
  <si>
    <t>3:1</t>
  </si>
  <si>
    <t>Wagner,Albert</t>
  </si>
  <si>
    <t>3:0</t>
  </si>
  <si>
    <t>Bornmann,Nils</t>
  </si>
  <si>
    <t>Bornmann, Nils</t>
  </si>
  <si>
    <t>Umbeck,Tim</t>
  </si>
  <si>
    <t>Fischer,Sean</t>
  </si>
  <si>
    <t>Hedderich,Sebastian</t>
  </si>
  <si>
    <t>Müller,Leon</t>
  </si>
  <si>
    <t>0:3</t>
  </si>
  <si>
    <t>Herbig,Moritz</t>
  </si>
  <si>
    <t>Schmidt,Tom</t>
  </si>
  <si>
    <t>Klee,Johann</t>
  </si>
  <si>
    <t>Lehamnn,Julian</t>
  </si>
  <si>
    <t>1:3</t>
  </si>
  <si>
    <t>Kronemann,Fabian</t>
  </si>
  <si>
    <t>3:2</t>
  </si>
  <si>
    <t>Richter,Jonas</t>
  </si>
  <si>
    <t>Eicke,Niklas</t>
  </si>
  <si>
    <t>Bierwirth,Florian</t>
  </si>
  <si>
    <t>Linnenkohl,Johannes</t>
  </si>
  <si>
    <t>Spiel um Platz 3</t>
  </si>
  <si>
    <t>Fischer- Bierwirth 0:3</t>
  </si>
  <si>
    <t xml:space="preserve"> </t>
  </si>
  <si>
    <t>Kronemann, Fabian</t>
  </si>
  <si>
    <t>AK 3 Mädchen</t>
  </si>
  <si>
    <t>Zaenker</t>
  </si>
  <si>
    <t>Christina</t>
  </si>
  <si>
    <t>TV Heringen</t>
  </si>
  <si>
    <t>Göder</t>
  </si>
  <si>
    <t>Elisa</t>
  </si>
  <si>
    <t>Pfannstiel</t>
  </si>
  <si>
    <t>Lena</t>
  </si>
  <si>
    <t>Tuspo Breitenbach</t>
  </si>
  <si>
    <t>Dudda</t>
  </si>
  <si>
    <t>Shari Jana</t>
  </si>
  <si>
    <t>TTC Schröck</t>
  </si>
  <si>
    <t>Kosa</t>
  </si>
  <si>
    <t>Charlotte</t>
  </si>
  <si>
    <t>Steinberg</t>
  </si>
  <si>
    <t>Lisa</t>
  </si>
  <si>
    <t>Kießler</t>
  </si>
  <si>
    <t>Lea</t>
  </si>
  <si>
    <t>Aschenbrenner</t>
  </si>
  <si>
    <t>Alice</t>
  </si>
  <si>
    <t>Heidelbach</t>
  </si>
  <si>
    <t>Tabea</t>
  </si>
  <si>
    <t>Küntzel</t>
  </si>
  <si>
    <t>Ann-Sophia</t>
  </si>
  <si>
    <t>Julia</t>
  </si>
  <si>
    <t>Steinberg,Lisa</t>
  </si>
  <si>
    <t>Göder,Elisa</t>
  </si>
  <si>
    <t>Dudda,Shari Jana</t>
  </si>
  <si>
    <t>Aschenbrenner,Alice</t>
  </si>
  <si>
    <t>Walter,Lena</t>
  </si>
  <si>
    <t>Klee,Julia</t>
  </si>
  <si>
    <t>Pfannstiel,Lena</t>
  </si>
  <si>
    <t>Kosa,Charlotte</t>
  </si>
  <si>
    <t>Heidelbach,Tabea</t>
  </si>
  <si>
    <t>Grede,Sarah</t>
  </si>
  <si>
    <t>Zaenker,Christina</t>
  </si>
  <si>
    <t>Kießler,Lea</t>
  </si>
  <si>
    <t>Aschenbrenner,Lea</t>
  </si>
  <si>
    <t>Küntzel,Anna-Sophia</t>
  </si>
  <si>
    <t>Bezirksjahrgangsmeisterschaften 2008 - AK 3 Mädchen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</si>
</sst>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"/>
    <numFmt numFmtId="168" formatCode="HH:MM"/>
  </numFmts>
  <fonts count="12"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Border="0">
      <alignment/>
      <protection/>
    </xf>
    <xf numFmtId="164" fontId="1" fillId="0" borderId="0" applyNumberFormat="0">
      <alignment/>
      <protection/>
    </xf>
  </cellStyleXfs>
  <cellXfs count="14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5" fillId="0" borderId="0" xfId="0" applyFont="1" applyAlignment="1">
      <alignment/>
    </xf>
    <xf numFmtId="164" fontId="0" fillId="3" borderId="1" xfId="0" applyFont="1" applyFill="1" applyBorder="1" applyAlignment="1" applyProtection="1">
      <alignment/>
      <protection locked="0"/>
    </xf>
    <xf numFmtId="166" fontId="0" fillId="0" borderId="0" xfId="0" applyNumberFormat="1" applyFont="1" applyAlignment="1">
      <alignment/>
    </xf>
    <xf numFmtId="164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4" fontId="0" fillId="3" borderId="1" xfId="0" applyFill="1" applyBorder="1" applyAlignment="1" applyProtection="1">
      <alignment/>
      <protection locked="0"/>
    </xf>
    <xf numFmtId="164" fontId="4" fillId="4" borderId="1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4" fillId="0" borderId="6" xfId="0" applyFont="1" applyBorder="1" applyAlignment="1">
      <alignment/>
    </xf>
    <xf numFmtId="164" fontId="4" fillId="6" borderId="1" xfId="0" applyFont="1" applyFill="1" applyBorder="1" applyAlignment="1">
      <alignment/>
    </xf>
    <xf numFmtId="164" fontId="0" fillId="6" borderId="1" xfId="0" applyFont="1" applyFill="1" applyBorder="1" applyAlignment="1">
      <alignment/>
    </xf>
    <xf numFmtId="164" fontId="0" fillId="6" borderId="2" xfId="0" applyFont="1" applyFill="1" applyBorder="1" applyAlignment="1">
      <alignment/>
    </xf>
    <xf numFmtId="164" fontId="0" fillId="6" borderId="7" xfId="0" applyFont="1" applyFill="1" applyBorder="1" applyAlignment="1">
      <alignment/>
    </xf>
    <xf numFmtId="164" fontId="0" fillId="6" borderId="8" xfId="0" applyFont="1" applyFill="1" applyBorder="1" applyAlignment="1">
      <alignment/>
    </xf>
    <xf numFmtId="164" fontId="4" fillId="6" borderId="6" xfId="0" applyFont="1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0" xfId="0" applyFill="1" applyBorder="1" applyAlignment="1" applyProtection="1">
      <alignment/>
      <protection locked="0"/>
    </xf>
    <xf numFmtId="164" fontId="4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6" borderId="9" xfId="0" applyFont="1" applyFill="1" applyBorder="1" applyAlignment="1">
      <alignment/>
    </xf>
    <xf numFmtId="164" fontId="0" fillId="6" borderId="10" xfId="0" applyFont="1" applyFill="1" applyBorder="1" applyAlignment="1">
      <alignment/>
    </xf>
    <xf numFmtId="164" fontId="0" fillId="6" borderId="11" xfId="0" applyFont="1" applyFill="1" applyBorder="1" applyAlignment="1">
      <alignment/>
    </xf>
    <xf numFmtId="164" fontId="0" fillId="0" borderId="0" xfId="20" applyBorder="1">
      <alignment/>
      <protection/>
    </xf>
    <xf numFmtId="164" fontId="0" fillId="0" borderId="0" xfId="20" applyFont="1" applyBorder="1" applyAlignment="1">
      <alignment horizontal="center" vertical="center"/>
      <protection/>
    </xf>
    <xf numFmtId="164" fontId="6" fillId="0" borderId="0" xfId="20" applyFont="1" applyBorder="1" applyAlignment="1">
      <alignment vertical="center"/>
      <protection/>
    </xf>
    <xf numFmtId="164" fontId="7" fillId="0" borderId="0" xfId="20" applyFont="1" applyBorder="1" applyAlignment="1">
      <alignment vertical="center"/>
      <protection/>
    </xf>
    <xf numFmtId="164" fontId="6" fillId="0" borderId="2" xfId="20" applyFont="1" applyBorder="1" applyAlignment="1">
      <alignment vertical="center"/>
      <protection/>
    </xf>
    <xf numFmtId="164" fontId="6" fillId="0" borderId="12" xfId="20" applyFont="1" applyBorder="1" applyAlignment="1">
      <alignment vertical="center"/>
      <protection/>
    </xf>
    <xf numFmtId="164" fontId="6" fillId="0" borderId="6" xfId="20" applyFont="1" applyBorder="1" applyAlignment="1">
      <alignment vertical="center"/>
      <protection/>
    </xf>
    <xf numFmtId="164" fontId="8" fillId="0" borderId="12" xfId="20" applyFont="1" applyBorder="1" applyAlignment="1">
      <alignment vertical="center"/>
      <protection/>
    </xf>
    <xf numFmtId="164" fontId="8" fillId="0" borderId="6" xfId="20" applyFont="1" applyBorder="1" applyAlignment="1">
      <alignment vertical="center"/>
      <protection/>
    </xf>
    <xf numFmtId="164" fontId="8" fillId="0" borderId="0" xfId="20" applyFont="1" applyBorder="1" applyAlignment="1">
      <alignment vertical="center"/>
      <protection/>
    </xf>
    <xf numFmtId="166" fontId="8" fillId="0" borderId="12" xfId="20" applyNumberFormat="1" applyFont="1" applyBorder="1" applyAlignment="1">
      <alignment vertical="center"/>
      <protection/>
    </xf>
    <xf numFmtId="166" fontId="8" fillId="0" borderId="0" xfId="20" applyNumberFormat="1" applyFont="1" applyBorder="1" applyAlignment="1">
      <alignment vertical="center"/>
      <protection/>
    </xf>
    <xf numFmtId="167" fontId="8" fillId="0" borderId="2" xfId="20" applyNumberFormat="1" applyFont="1" applyBorder="1" applyAlignment="1" applyProtection="1">
      <alignment horizontal="center" vertical="center"/>
      <protection locked="0"/>
    </xf>
    <xf numFmtId="167" fontId="8" fillId="0" borderId="12" xfId="20" applyNumberFormat="1" applyFont="1" applyBorder="1" applyAlignment="1">
      <alignment horizontal="center" vertical="center"/>
      <protection/>
    </xf>
    <xf numFmtId="167" fontId="8" fillId="0" borderId="6" xfId="20" applyNumberFormat="1" applyFont="1" applyBorder="1" applyAlignment="1" applyProtection="1">
      <alignment horizontal="center" vertical="center"/>
      <protection locked="0"/>
    </xf>
    <xf numFmtId="164" fontId="8" fillId="0" borderId="13" xfId="20" applyFont="1" applyBorder="1" applyAlignment="1">
      <alignment vertical="center"/>
      <protection/>
    </xf>
    <xf numFmtId="164" fontId="8" fillId="0" borderId="14" xfId="20" applyFont="1" applyBorder="1" applyAlignment="1">
      <alignment vertical="center"/>
      <protection/>
    </xf>
    <xf numFmtId="164" fontId="8" fillId="0" borderId="15" xfId="20" applyFont="1" applyBorder="1" applyAlignment="1">
      <alignment vertical="center"/>
      <protection/>
    </xf>
    <xf numFmtId="164" fontId="6" fillId="0" borderId="0" xfId="20" applyFont="1" applyBorder="1" applyAlignment="1">
      <alignment vertical="top"/>
      <protection/>
    </xf>
    <xf numFmtId="166" fontId="9" fillId="0" borderId="0" xfId="20" applyNumberFormat="1" applyFont="1" applyBorder="1" applyAlignment="1">
      <alignment vertical="center"/>
      <protection/>
    </xf>
    <xf numFmtId="166" fontId="6" fillId="0" borderId="0" xfId="20" applyNumberFormat="1" applyFont="1" applyBorder="1" applyAlignment="1">
      <alignment vertical="center"/>
      <protection/>
    </xf>
    <xf numFmtId="164" fontId="8" fillId="0" borderId="16" xfId="20" applyFont="1" applyBorder="1" applyAlignment="1" applyProtection="1">
      <alignment horizontal="center" vertical="center"/>
      <protection locked="0"/>
    </xf>
    <xf numFmtId="164" fontId="8" fillId="0" borderId="0" xfId="20" applyFont="1" applyBorder="1" applyAlignment="1">
      <alignment horizontal="center" vertical="center"/>
      <protection/>
    </xf>
    <xf numFmtId="164" fontId="8" fillId="0" borderId="17" xfId="20" applyFont="1" applyBorder="1" applyAlignment="1" applyProtection="1">
      <alignment horizontal="center" vertical="center"/>
      <protection locked="0"/>
    </xf>
    <xf numFmtId="164" fontId="8" fillId="0" borderId="18" xfId="20" applyFont="1" applyBorder="1" applyAlignment="1">
      <alignment vertical="center"/>
      <protection/>
    </xf>
    <xf numFmtId="164" fontId="8" fillId="0" borderId="19" xfId="20" applyFont="1" applyBorder="1" applyAlignment="1">
      <alignment vertical="center"/>
      <protection/>
    </xf>
    <xf numFmtId="164" fontId="8" fillId="0" borderId="20" xfId="20" applyFont="1" applyBorder="1" applyAlignment="1">
      <alignment vertical="center"/>
      <protection/>
    </xf>
    <xf numFmtId="164" fontId="9" fillId="0" borderId="0" xfId="20" applyFont="1" applyBorder="1" applyAlignment="1">
      <alignment vertical="center"/>
      <protection/>
    </xf>
    <xf numFmtId="164" fontId="6" fillId="0" borderId="15" xfId="20" applyFont="1" applyBorder="1" applyAlignment="1">
      <alignment vertical="center"/>
      <protection/>
    </xf>
    <xf numFmtId="164" fontId="8" fillId="0" borderId="0" xfId="20" applyFont="1" applyBorder="1" applyAlignment="1" applyProtection="1">
      <alignment horizontal="center" vertical="center"/>
      <protection locked="0"/>
    </xf>
    <xf numFmtId="164" fontId="8" fillId="0" borderId="16" xfId="20" applyFont="1" applyBorder="1" applyAlignment="1">
      <alignment horizontal="center" vertical="center"/>
      <protection/>
    </xf>
    <xf numFmtId="164" fontId="6" fillId="0" borderId="17" xfId="20" applyFont="1" applyBorder="1" applyAlignment="1">
      <alignment vertical="center"/>
      <protection/>
    </xf>
    <xf numFmtId="164" fontId="8" fillId="0" borderId="16" xfId="20" applyFont="1" applyBorder="1" applyAlignment="1">
      <alignment vertical="center"/>
      <protection/>
    </xf>
    <xf numFmtId="164" fontId="10" fillId="0" borderId="0" xfId="20" applyFont="1" applyBorder="1" applyAlignment="1">
      <alignment vertical="center"/>
      <protection/>
    </xf>
    <xf numFmtId="164" fontId="6" fillId="0" borderId="20" xfId="20" applyFont="1" applyBorder="1" applyAlignment="1">
      <alignment vertical="center"/>
      <protection/>
    </xf>
    <xf numFmtId="168" fontId="8" fillId="0" borderId="16" xfId="20" applyNumberFormat="1" applyFont="1" applyBorder="1" applyAlignment="1" applyProtection="1">
      <alignment horizontal="center" vertical="center"/>
      <protection locked="0"/>
    </xf>
    <xf numFmtId="164" fontId="8" fillId="0" borderId="18" xfId="20" applyFont="1" applyBorder="1" applyAlignment="1">
      <alignment horizontal="center" vertical="center"/>
      <protection/>
    </xf>
    <xf numFmtId="164" fontId="8" fillId="0" borderId="19" xfId="20" applyFont="1" applyBorder="1" applyAlignment="1">
      <alignment horizontal="center" vertical="center"/>
      <protection/>
    </xf>
    <xf numFmtId="164" fontId="8" fillId="0" borderId="20" xfId="20" applyFont="1" applyBorder="1" applyAlignment="1">
      <alignment horizontal="center" vertical="center"/>
      <protection/>
    </xf>
    <xf numFmtId="164" fontId="6" fillId="0" borderId="12" xfId="20" applyFont="1" applyBorder="1">
      <alignment/>
      <protection/>
    </xf>
    <xf numFmtId="164" fontId="6" fillId="0" borderId="6" xfId="20" applyFont="1" applyBorder="1">
      <alignment/>
      <protection/>
    </xf>
    <xf numFmtId="164" fontId="6" fillId="0" borderId="0" xfId="20" applyFont="1" applyBorder="1">
      <alignment/>
      <protection/>
    </xf>
    <xf numFmtId="167" fontId="8" fillId="0" borderId="12" xfId="20" applyNumberFormat="1" applyFont="1" applyBorder="1" applyAlignment="1" applyProtection="1">
      <alignment horizontal="center" vertical="center"/>
      <protection locked="0"/>
    </xf>
    <xf numFmtId="167" fontId="8" fillId="0" borderId="0" xfId="20" applyNumberFormat="1" applyFont="1" applyBorder="1" applyAlignment="1" applyProtection="1">
      <alignment horizontal="center" vertical="center"/>
      <protection locked="0"/>
    </xf>
    <xf numFmtId="167" fontId="8" fillId="0" borderId="0" xfId="20" applyNumberFormat="1" applyFont="1" applyBorder="1" applyAlignment="1">
      <alignment horizontal="center" vertical="center"/>
      <protection/>
    </xf>
    <xf numFmtId="164" fontId="9" fillId="0" borderId="0" xfId="20" applyFont="1" applyBorder="1">
      <alignment/>
      <protection/>
    </xf>
    <xf numFmtId="164" fontId="8" fillId="0" borderId="0" xfId="20" applyFont="1" applyBorder="1" applyAlignment="1" applyProtection="1">
      <alignment horizontal="center"/>
      <protection locked="0"/>
    </xf>
    <xf numFmtId="164" fontId="6" fillId="0" borderId="16" xfId="20" applyFont="1" applyBorder="1" applyAlignment="1">
      <alignment vertical="center"/>
      <protection/>
    </xf>
    <xf numFmtId="164" fontId="8" fillId="0" borderId="0" xfId="20" applyFont="1" applyBorder="1">
      <alignment/>
      <protection/>
    </xf>
    <xf numFmtId="164" fontId="6" fillId="0" borderId="16" xfId="20" applyFont="1" applyBorder="1" applyAlignment="1" applyProtection="1">
      <alignment horizontal="center"/>
      <protection locked="0"/>
    </xf>
    <xf numFmtId="164" fontId="6" fillId="0" borderId="0" xfId="20" applyFont="1" applyBorder="1" applyAlignment="1">
      <alignment horizontal="center" vertical="center"/>
      <protection/>
    </xf>
    <xf numFmtId="164" fontId="8" fillId="0" borderId="17" xfId="20" applyFont="1" applyBorder="1" applyAlignment="1" applyProtection="1">
      <alignment horizontal="center"/>
      <protection locked="0"/>
    </xf>
    <xf numFmtId="164" fontId="6" fillId="0" borderId="16" xfId="20" applyFont="1" applyBorder="1">
      <alignment/>
      <protection/>
    </xf>
    <xf numFmtId="164" fontId="6" fillId="0" borderId="17" xfId="20" applyFont="1" applyBorder="1">
      <alignment/>
      <protection/>
    </xf>
    <xf numFmtId="164" fontId="9" fillId="0" borderId="0" xfId="20" applyFont="1" applyBorder="1" applyAlignment="1" applyProtection="1">
      <alignment horizontal="center" vertical="center" wrapText="1"/>
      <protection locked="0"/>
    </xf>
    <xf numFmtId="164" fontId="0" fillId="0" borderId="0" xfId="20" applyBorder="1" applyAlignment="1">
      <alignment horizontal="center" vertical="center"/>
      <protection/>
    </xf>
    <xf numFmtId="164" fontId="5" fillId="0" borderId="0" xfId="20" applyFont="1" applyBorder="1" applyAlignment="1" applyProtection="1">
      <alignment horizontal="center" vertical="center" wrapText="1"/>
      <protection locked="0"/>
    </xf>
    <xf numFmtId="167" fontId="8" fillId="0" borderId="0" xfId="20" applyNumberFormat="1" applyFont="1" applyFill="1" applyBorder="1" applyAlignment="1">
      <alignment horizontal="center" vertical="center"/>
      <protection/>
    </xf>
    <xf numFmtId="167" fontId="8" fillId="0" borderId="0" xfId="20" applyNumberFormat="1" applyFont="1" applyFill="1" applyBorder="1" applyAlignment="1" applyProtection="1">
      <alignment horizontal="center" vertical="center"/>
      <protection locked="0"/>
    </xf>
    <xf numFmtId="164" fontId="6" fillId="0" borderId="0" xfId="20" applyFont="1" applyFill="1" applyBorder="1" applyAlignment="1">
      <alignment vertical="center"/>
      <protection/>
    </xf>
    <xf numFmtId="164" fontId="0" fillId="0" borderId="0" xfId="20" applyFill="1" applyBorder="1">
      <alignment/>
      <protection/>
    </xf>
    <xf numFmtId="166" fontId="6" fillId="0" borderId="0" xfId="21" applyNumberFormat="1" applyFont="1">
      <alignment/>
      <protection/>
    </xf>
    <xf numFmtId="166" fontId="6" fillId="0" borderId="0" xfId="21" applyNumberFormat="1" applyFont="1" applyAlignment="1">
      <alignment vertical="top"/>
      <protection/>
    </xf>
    <xf numFmtId="166" fontId="10" fillId="0" borderId="0" xfId="21" applyNumberFormat="1" applyFont="1" applyAlignment="1">
      <alignment vertical="top"/>
      <protection/>
    </xf>
    <xf numFmtId="166" fontId="10" fillId="0" borderId="0" xfId="21" applyNumberFormat="1" applyFont="1">
      <alignment/>
      <protection/>
    </xf>
    <xf numFmtId="166" fontId="6" fillId="0" borderId="0" xfId="21" applyNumberFormat="1" applyFont="1" applyAlignment="1">
      <alignment horizontal="center"/>
      <protection/>
    </xf>
    <xf numFmtId="166" fontId="1" fillId="0" borderId="0" xfId="21" applyNumberFormat="1">
      <alignment/>
      <protection/>
    </xf>
    <xf numFmtId="166" fontId="2" fillId="0" borderId="2" xfId="21" applyNumberFormat="1" applyFont="1" applyBorder="1" applyAlignment="1">
      <alignment horizontal="left"/>
      <protection/>
    </xf>
    <xf numFmtId="166" fontId="6" fillId="0" borderId="12" xfId="21" applyNumberFormat="1" applyFont="1" applyBorder="1">
      <alignment/>
      <protection/>
    </xf>
    <xf numFmtId="166" fontId="10" fillId="0" borderId="12" xfId="21" applyNumberFormat="1" applyFont="1" applyBorder="1">
      <alignment/>
      <protection/>
    </xf>
    <xf numFmtId="166" fontId="10" fillId="0" borderId="6" xfId="21" applyNumberFormat="1" applyFont="1" applyBorder="1">
      <alignment/>
      <protection/>
    </xf>
    <xf numFmtId="166" fontId="6" fillId="0" borderId="19" xfId="21" applyNumberFormat="1" applyFont="1" applyBorder="1" applyAlignment="1">
      <alignment vertical="top"/>
      <protection/>
    </xf>
    <xf numFmtId="166" fontId="10" fillId="0" borderId="19" xfId="21" applyNumberFormat="1" applyFont="1" applyBorder="1" applyAlignment="1">
      <alignment vertical="top"/>
      <protection/>
    </xf>
    <xf numFmtId="166" fontId="10" fillId="0" borderId="19" xfId="21" applyNumberFormat="1" applyFont="1" applyBorder="1">
      <alignment/>
      <protection/>
    </xf>
    <xf numFmtId="166" fontId="6" fillId="0" borderId="16" xfId="21" applyNumberFormat="1" applyFont="1" applyBorder="1" applyAlignment="1">
      <alignment/>
      <protection/>
    </xf>
    <xf numFmtId="166" fontId="6" fillId="0" borderId="0" xfId="21" applyNumberFormat="1" applyFont="1" applyBorder="1">
      <alignment/>
      <protection/>
    </xf>
    <xf numFmtId="166" fontId="6" fillId="0" borderId="17" xfId="21" applyNumberFormat="1" applyFont="1" applyBorder="1">
      <alignment/>
      <protection/>
    </xf>
    <xf numFmtId="166" fontId="11" fillId="0" borderId="18" xfId="21" applyNumberFormat="1" applyFont="1" applyBorder="1">
      <alignment/>
      <protection/>
    </xf>
    <xf numFmtId="166" fontId="6" fillId="0" borderId="19" xfId="21" applyNumberFormat="1" applyFont="1" applyBorder="1">
      <alignment/>
      <protection/>
    </xf>
    <xf numFmtId="166" fontId="6" fillId="0" borderId="2" xfId="21" applyNumberFormat="1" applyFont="1" applyBorder="1" applyAlignment="1">
      <alignment horizontal="center"/>
      <protection/>
    </xf>
    <xf numFmtId="166" fontId="2" fillId="0" borderId="12" xfId="21" applyNumberFormat="1" applyFont="1" applyBorder="1">
      <alignment/>
      <protection/>
    </xf>
    <xf numFmtId="166" fontId="6" fillId="0" borderId="6" xfId="21" applyNumberFormat="1" applyFont="1" applyBorder="1">
      <alignment/>
      <protection/>
    </xf>
    <xf numFmtId="166" fontId="11" fillId="0" borderId="16" xfId="21" applyNumberFormat="1" applyFont="1" applyBorder="1">
      <alignment/>
      <protection/>
    </xf>
    <xf numFmtId="166" fontId="6" fillId="0" borderId="16" xfId="21" applyNumberFormat="1" applyFont="1" applyBorder="1">
      <alignment/>
      <protection/>
    </xf>
    <xf numFmtId="166" fontId="6" fillId="0" borderId="18" xfId="21" applyNumberFormat="1" applyFont="1" applyBorder="1" applyAlignment="1">
      <alignment horizontal="center"/>
      <protection/>
    </xf>
    <xf numFmtId="166" fontId="6" fillId="0" borderId="20" xfId="21" applyNumberFormat="1" applyFont="1" applyBorder="1">
      <alignment/>
      <protection/>
    </xf>
    <xf numFmtId="166" fontId="11" fillId="0" borderId="0" xfId="21" applyNumberFormat="1" applyFont="1">
      <alignment/>
      <protection/>
    </xf>
    <xf numFmtId="166" fontId="6" fillId="0" borderId="16" xfId="21" applyNumberFormat="1" applyFont="1" applyBorder="1" applyAlignment="1">
      <alignment horizontal="center"/>
      <protection/>
    </xf>
    <xf numFmtId="166" fontId="0" fillId="0" borderId="18" xfId="21" applyNumberFormat="1" applyFont="1" applyBorder="1" applyAlignment="1">
      <alignment horizontal="left"/>
      <protection/>
    </xf>
    <xf numFmtId="166" fontId="0" fillId="0" borderId="18" xfId="21" applyNumberFormat="1" applyFont="1" applyBorder="1">
      <alignment/>
      <protection/>
    </xf>
    <xf numFmtId="166" fontId="0" fillId="0" borderId="0" xfId="21" applyNumberFormat="1" applyFont="1">
      <alignment/>
      <protection/>
    </xf>
    <xf numFmtId="166" fontId="1" fillId="0" borderId="0" xfId="21" applyNumberFormat="1" applyFont="1" applyAlignment="1">
      <alignment horizontal="center"/>
      <protection/>
    </xf>
    <xf numFmtId="164" fontId="6" fillId="0" borderId="18" xfId="20" applyFont="1" applyBorder="1" applyAlignment="1">
      <alignment vertical="center"/>
      <protection/>
    </xf>
    <xf numFmtId="164" fontId="6" fillId="0" borderId="19" xfId="20" applyFont="1" applyBorder="1" applyAlignment="1">
      <alignment vertical="center"/>
      <protection/>
    </xf>
    <xf numFmtId="168" fontId="6" fillId="0" borderId="16" xfId="2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Jahrgangsmeisterschaften  Kreis Kassel2005" xfId="20"/>
    <cellStyle name="Standard_K_O_16ER" xfId="21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H154"/>
  <sheetViews>
    <sheetView tabSelected="1" workbookViewId="0" topLeftCell="A1">
      <selection activeCell="D5" sqref="D5"/>
    </sheetView>
  </sheetViews>
  <sheetFormatPr defaultColWidth="11.421875" defaultRowHeight="12.75"/>
  <cols>
    <col min="1" max="1" width="4.8515625" style="0" customWidth="1"/>
    <col min="2" max="2" width="17.00390625" style="0" customWidth="1"/>
    <col min="3" max="3" width="15.57421875" style="0" customWidth="1"/>
    <col min="4" max="4" width="0.13671875" style="0" customWidth="1"/>
    <col min="5" max="5" width="29.1406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2" t="s">
        <v>2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/>
      <c r="B5" s="3" t="s">
        <v>3</v>
      </c>
      <c r="C5" s="3" t="s">
        <v>4</v>
      </c>
      <c r="D5" s="3"/>
      <c r="E5" s="3" t="s">
        <v>5</v>
      </c>
      <c r="F5" s="1"/>
      <c r="G5" s="1"/>
      <c r="H5" s="1"/>
    </row>
    <row r="6" spans="1:8" ht="17.25">
      <c r="A6" s="4" t="s">
        <v>6</v>
      </c>
      <c r="B6" s="4" t="s">
        <v>7</v>
      </c>
      <c r="C6" s="4" t="s">
        <v>8</v>
      </c>
      <c r="D6" s="5"/>
      <c r="E6" s="4" t="s">
        <v>9</v>
      </c>
      <c r="F6" s="1"/>
      <c r="G6" s="1"/>
      <c r="H6" s="1"/>
    </row>
    <row r="7" spans="1:8" ht="17.25">
      <c r="A7" s="4" t="s">
        <v>10</v>
      </c>
      <c r="B7" s="4" t="s">
        <v>11</v>
      </c>
      <c r="C7" s="4" t="s">
        <v>12</v>
      </c>
      <c r="D7" s="5"/>
      <c r="E7" s="4" t="s">
        <v>13</v>
      </c>
      <c r="F7" s="1"/>
      <c r="G7" s="1"/>
      <c r="H7" s="1"/>
    </row>
    <row r="8" spans="1:8" ht="17.25">
      <c r="A8" s="4" t="s">
        <v>14</v>
      </c>
      <c r="B8" s="4" t="s">
        <v>15</v>
      </c>
      <c r="C8" s="4" t="s">
        <v>16</v>
      </c>
      <c r="D8" s="5"/>
      <c r="E8" s="4" t="s">
        <v>13</v>
      </c>
      <c r="F8" s="1"/>
      <c r="G8" s="1"/>
      <c r="H8" s="1"/>
    </row>
    <row r="9" spans="1:8" ht="17.25">
      <c r="A9" s="4" t="s">
        <v>17</v>
      </c>
      <c r="B9" s="4" t="s">
        <v>18</v>
      </c>
      <c r="C9" s="4" t="s">
        <v>19</v>
      </c>
      <c r="D9" s="5"/>
      <c r="E9" s="4" t="s">
        <v>20</v>
      </c>
      <c r="F9" s="1"/>
      <c r="G9" s="1"/>
      <c r="H9" s="1"/>
    </row>
    <row r="10" spans="1:8" ht="17.25">
      <c r="A10" s="4" t="s">
        <v>21</v>
      </c>
      <c r="B10" s="4" t="s">
        <v>22</v>
      </c>
      <c r="C10" s="4" t="s">
        <v>19</v>
      </c>
      <c r="D10" s="5"/>
      <c r="E10" s="4" t="s">
        <v>23</v>
      </c>
      <c r="F10" s="1"/>
      <c r="G10" s="1"/>
      <c r="H10" s="1"/>
    </row>
    <row r="11" spans="1:8" ht="17.25">
      <c r="A11" s="4" t="s">
        <v>24</v>
      </c>
      <c r="B11" s="4" t="s">
        <v>25</v>
      </c>
      <c r="C11" s="4" t="s">
        <v>26</v>
      </c>
      <c r="D11" s="5"/>
      <c r="E11" s="4" t="s">
        <v>27</v>
      </c>
      <c r="F11" s="1"/>
      <c r="G11" s="1"/>
      <c r="H11" s="1"/>
    </row>
    <row r="12" spans="1:8" ht="17.25">
      <c r="A12" s="4" t="s">
        <v>28</v>
      </c>
      <c r="B12" s="4" t="s">
        <v>29</v>
      </c>
      <c r="C12" s="4" t="s">
        <v>30</v>
      </c>
      <c r="D12" s="5"/>
      <c r="E12" s="4" t="s">
        <v>27</v>
      </c>
      <c r="F12" s="1"/>
      <c r="G12" s="1"/>
      <c r="H12" s="1"/>
    </row>
    <row r="13" spans="1:8" ht="17.25">
      <c r="A13" s="4" t="s">
        <v>31</v>
      </c>
      <c r="B13" s="4" t="s">
        <v>32</v>
      </c>
      <c r="C13" s="4" t="s">
        <v>33</v>
      </c>
      <c r="D13" s="5"/>
      <c r="E13" s="4" t="s">
        <v>27</v>
      </c>
      <c r="F13" s="1"/>
      <c r="G13" s="1"/>
      <c r="H13" s="1"/>
    </row>
    <row r="14" spans="1:8" ht="17.25">
      <c r="A14" s="4" t="s">
        <v>34</v>
      </c>
      <c r="B14" s="4" t="s">
        <v>35</v>
      </c>
      <c r="C14" s="4" t="s">
        <v>36</v>
      </c>
      <c r="D14" s="5"/>
      <c r="E14" s="4" t="s">
        <v>37</v>
      </c>
      <c r="F14" s="1"/>
      <c r="G14" s="1"/>
      <c r="H14" s="1"/>
    </row>
    <row r="15" spans="1:8" ht="17.25">
      <c r="A15" s="4" t="s">
        <v>38</v>
      </c>
      <c r="B15" s="4" t="s">
        <v>39</v>
      </c>
      <c r="C15" s="4" t="s">
        <v>40</v>
      </c>
      <c r="D15" s="5"/>
      <c r="E15" s="4" t="s">
        <v>37</v>
      </c>
      <c r="F15" s="1"/>
      <c r="G15" s="1"/>
      <c r="H15" s="1"/>
    </row>
    <row r="16" spans="1:8" ht="17.25">
      <c r="A16" s="4" t="s">
        <v>41</v>
      </c>
      <c r="B16" s="4" t="s">
        <v>25</v>
      </c>
      <c r="C16" s="4" t="s">
        <v>42</v>
      </c>
      <c r="D16" s="5"/>
      <c r="E16" s="4" t="s">
        <v>37</v>
      </c>
      <c r="F16" s="1"/>
      <c r="G16" s="1"/>
      <c r="H16" s="1"/>
    </row>
    <row r="17" spans="1:8" ht="17.25">
      <c r="A17" s="4" t="s">
        <v>43</v>
      </c>
      <c r="B17" s="4" t="s">
        <v>44</v>
      </c>
      <c r="C17" s="4" t="s">
        <v>45</v>
      </c>
      <c r="D17" s="5"/>
      <c r="E17" s="4" t="s">
        <v>46</v>
      </c>
      <c r="F17" s="1"/>
      <c r="G17" s="1"/>
      <c r="H17" s="1"/>
    </row>
    <row r="18" spans="1:8" ht="17.25">
      <c r="A18" s="4" t="s">
        <v>47</v>
      </c>
      <c r="B18" s="4" t="s">
        <v>48</v>
      </c>
      <c r="C18" s="4" t="s">
        <v>49</v>
      </c>
      <c r="D18" s="5"/>
      <c r="E18" s="4" t="s">
        <v>46</v>
      </c>
      <c r="F18" s="1"/>
      <c r="G18" s="1"/>
      <c r="H18" s="1"/>
    </row>
    <row r="19" spans="1:8" ht="17.25">
      <c r="A19" s="4" t="s">
        <v>50</v>
      </c>
      <c r="B19" s="4" t="s">
        <v>51</v>
      </c>
      <c r="C19" s="4" t="s">
        <v>52</v>
      </c>
      <c r="D19" s="5"/>
      <c r="E19" s="4" t="s">
        <v>46</v>
      </c>
      <c r="F19" s="1"/>
      <c r="G19" s="1"/>
      <c r="H19" s="1"/>
    </row>
    <row r="20" spans="1:8" ht="17.25">
      <c r="A20" s="4" t="s">
        <v>53</v>
      </c>
      <c r="B20" s="4" t="s">
        <v>54</v>
      </c>
      <c r="C20" s="4" t="s">
        <v>55</v>
      </c>
      <c r="D20" s="5"/>
      <c r="E20" s="4" t="s">
        <v>56</v>
      </c>
      <c r="F20" s="1"/>
      <c r="G20" s="1"/>
      <c r="H20" s="1"/>
    </row>
    <row r="21" spans="1:8" ht="17.25">
      <c r="A21" s="4" t="s">
        <v>57</v>
      </c>
      <c r="B21" s="4" t="s">
        <v>58</v>
      </c>
      <c r="C21" s="4" t="s">
        <v>59</v>
      </c>
      <c r="D21" s="5"/>
      <c r="E21" s="4" t="s">
        <v>56</v>
      </c>
      <c r="F21" s="1"/>
      <c r="G21" s="1"/>
      <c r="H21" s="1"/>
    </row>
    <row r="22" spans="1:8" ht="17.25">
      <c r="A22" s="4" t="s">
        <v>60</v>
      </c>
      <c r="B22" s="4" t="s">
        <v>61</v>
      </c>
      <c r="C22" s="4" t="s">
        <v>62</v>
      </c>
      <c r="D22" s="5"/>
      <c r="E22" s="4" t="s">
        <v>63</v>
      </c>
      <c r="F22" s="1"/>
      <c r="G22" s="1"/>
      <c r="H22" s="1"/>
    </row>
    <row r="23" spans="1:8" ht="17.25">
      <c r="A23" s="4" t="s">
        <v>64</v>
      </c>
      <c r="B23" s="4" t="s">
        <v>65</v>
      </c>
      <c r="C23" s="4" t="s">
        <v>66</v>
      </c>
      <c r="D23" s="5"/>
      <c r="E23" s="4" t="s">
        <v>9</v>
      </c>
      <c r="F23" s="1"/>
      <c r="G23" s="1"/>
      <c r="H23" s="1"/>
    </row>
    <row r="24" spans="1:8" ht="17.25">
      <c r="A24" s="4" t="s">
        <v>67</v>
      </c>
      <c r="B24" s="4" t="s">
        <v>68</v>
      </c>
      <c r="C24" s="4" t="s">
        <v>69</v>
      </c>
      <c r="D24" s="5"/>
      <c r="E24" s="4" t="s">
        <v>70</v>
      </c>
      <c r="F24" s="1"/>
      <c r="G24" s="1"/>
      <c r="H24" s="1"/>
    </row>
    <row r="25" spans="1:8" ht="17.25">
      <c r="A25" s="4" t="s">
        <v>71</v>
      </c>
      <c r="B25" s="4" t="s">
        <v>72</v>
      </c>
      <c r="C25" s="4" t="s">
        <v>73</v>
      </c>
      <c r="D25" s="5"/>
      <c r="E25" s="4" t="s">
        <v>63</v>
      </c>
      <c r="F25" s="1"/>
      <c r="G25" s="1"/>
      <c r="H25" s="1"/>
    </row>
    <row r="26" spans="1:8" ht="17.25">
      <c r="A26" s="4" t="s">
        <v>74</v>
      </c>
      <c r="B26" s="4" t="s">
        <v>75</v>
      </c>
      <c r="C26" s="4" t="s">
        <v>76</v>
      </c>
      <c r="D26" s="5"/>
      <c r="E26" s="4" t="s">
        <v>77</v>
      </c>
      <c r="F26" s="1"/>
      <c r="G26" s="1"/>
      <c r="H26" s="1"/>
    </row>
    <row r="27" spans="1:8" ht="17.25">
      <c r="A27" s="6"/>
      <c r="B27" s="6"/>
      <c r="C27" s="6"/>
      <c r="D27" s="6"/>
      <c r="E27" s="6"/>
      <c r="F27" s="1"/>
      <c r="G27" s="1"/>
      <c r="H27" s="1"/>
    </row>
    <row r="28" spans="1:8" ht="17.25">
      <c r="A28" s="6"/>
      <c r="B28" s="6"/>
      <c r="C28" s="6"/>
      <c r="D28" s="6"/>
      <c r="E28" s="6"/>
      <c r="F28" s="1"/>
      <c r="G28" s="1"/>
      <c r="H28" s="1"/>
    </row>
    <row r="29" spans="1:8" ht="17.25">
      <c r="A29" s="6"/>
      <c r="B29" s="6"/>
      <c r="C29" s="6"/>
      <c r="D29" s="6"/>
      <c r="E29" s="6"/>
      <c r="F29" s="1"/>
      <c r="G29" s="1"/>
      <c r="H29" s="1"/>
    </row>
    <row r="30" spans="1:8" ht="17.25">
      <c r="A30" s="6"/>
      <c r="B30" s="6"/>
      <c r="C30" s="6"/>
      <c r="D30" s="6"/>
      <c r="E30" s="6"/>
      <c r="F30" s="1"/>
      <c r="G30" s="1"/>
      <c r="H30" s="1"/>
    </row>
    <row r="31" spans="1:8" ht="17.25">
      <c r="A31" s="6"/>
      <c r="B31" s="6"/>
      <c r="C31" s="6"/>
      <c r="D31" s="6"/>
      <c r="E31" s="6"/>
      <c r="F31" s="1"/>
      <c r="G31" s="1"/>
      <c r="H31" s="1"/>
    </row>
    <row r="32" spans="1:8" ht="17.25">
      <c r="A32" s="6"/>
      <c r="B32" s="6"/>
      <c r="C32" s="6"/>
      <c r="D32" s="6"/>
      <c r="E32" s="6"/>
      <c r="F32" s="1"/>
      <c r="G32" s="1"/>
      <c r="H32" s="1"/>
    </row>
    <row r="33" spans="1:8" ht="17.25">
      <c r="A33" s="6"/>
      <c r="B33" s="6"/>
      <c r="C33" s="6"/>
      <c r="D33" s="6"/>
      <c r="E33" s="6"/>
      <c r="F33" s="1"/>
      <c r="G33" s="1"/>
      <c r="H33" s="1"/>
    </row>
    <row r="34" spans="1:8" ht="17.25">
      <c r="A34" s="6"/>
      <c r="B34" s="6"/>
      <c r="C34" s="6"/>
      <c r="D34" s="6"/>
      <c r="E34" s="6"/>
      <c r="F34" s="1"/>
      <c r="G34" s="1"/>
      <c r="H34" s="1"/>
    </row>
    <row r="35" spans="1:8" ht="17.25">
      <c r="A35" s="6"/>
      <c r="B35" s="6"/>
      <c r="C35" s="6"/>
      <c r="D35" s="6"/>
      <c r="E35" s="6"/>
      <c r="F35" s="1"/>
      <c r="G35" s="1"/>
      <c r="H35" s="1"/>
    </row>
    <row r="36" spans="1:8" ht="17.25">
      <c r="A36" s="6"/>
      <c r="B36" s="6"/>
      <c r="C36" s="6"/>
      <c r="D36" s="6"/>
      <c r="E36" s="6"/>
      <c r="F36" s="1"/>
      <c r="G36" s="1"/>
      <c r="H36" s="1"/>
    </row>
    <row r="37" spans="1:8" ht="17.25">
      <c r="A37" s="6"/>
      <c r="B37" s="6"/>
      <c r="C37" s="6"/>
      <c r="D37" s="6"/>
      <c r="E37" s="6"/>
      <c r="F37" s="1"/>
      <c r="G37" s="1"/>
      <c r="H37" s="1"/>
    </row>
    <row r="38" spans="1:8" ht="17.25">
      <c r="A38" s="6"/>
      <c r="B38" s="6"/>
      <c r="C38" s="6"/>
      <c r="D38" s="6"/>
      <c r="E38" s="6"/>
      <c r="F38" s="1"/>
      <c r="G38" s="1"/>
      <c r="H38" s="1"/>
    </row>
    <row r="39" spans="1:8" ht="17.25">
      <c r="A39" s="6"/>
      <c r="B39" s="6"/>
      <c r="C39" s="6"/>
      <c r="D39" s="6"/>
      <c r="E39" s="6"/>
      <c r="F39" s="1"/>
      <c r="G39" s="1"/>
      <c r="H39" s="1"/>
    </row>
    <row r="40" spans="1:8" ht="17.25">
      <c r="A40" s="6"/>
      <c r="B40" s="6"/>
      <c r="C40" s="6"/>
      <c r="D40" s="6"/>
      <c r="E40" s="6"/>
      <c r="F40" s="1"/>
      <c r="G40" s="1"/>
      <c r="H40" s="1"/>
    </row>
    <row r="41" spans="1:8" ht="17.25">
      <c r="A41" s="6"/>
      <c r="B41" s="6"/>
      <c r="C41" s="6"/>
      <c r="D41" s="6"/>
      <c r="E41" s="6"/>
      <c r="F41" s="1"/>
      <c r="G41" s="1"/>
      <c r="H41" s="1"/>
    </row>
    <row r="42" spans="1:8" ht="17.25">
      <c r="A42" s="6"/>
      <c r="B42" s="6"/>
      <c r="C42" s="6"/>
      <c r="D42" s="6"/>
      <c r="E42" s="6"/>
      <c r="F42" s="1"/>
      <c r="G42" s="1"/>
      <c r="H42" s="1"/>
    </row>
    <row r="43" spans="1:8" ht="17.25">
      <c r="A43" s="6"/>
      <c r="B43" s="6"/>
      <c r="C43" s="6"/>
      <c r="D43" s="6"/>
      <c r="E43" s="6"/>
      <c r="F43" s="1"/>
      <c r="G43" s="1"/>
      <c r="H43" s="1"/>
    </row>
    <row r="44" spans="1:8" ht="17.25">
      <c r="A44" s="6"/>
      <c r="B44" s="6"/>
      <c r="C44" s="6"/>
      <c r="D44" s="6"/>
      <c r="E44" s="6"/>
      <c r="F44" s="1"/>
      <c r="G44" s="1"/>
      <c r="H44" s="1"/>
    </row>
    <row r="45" spans="1:8" ht="17.25">
      <c r="A45" s="6"/>
      <c r="B45" s="6"/>
      <c r="C45" s="6"/>
      <c r="D45" s="6"/>
      <c r="E45" s="6"/>
      <c r="F45" s="1"/>
      <c r="G45" s="1"/>
      <c r="H45" s="1"/>
    </row>
    <row r="46" spans="1:8" ht="15">
      <c r="A46" s="7"/>
      <c r="B46" s="7"/>
      <c r="C46" s="7"/>
      <c r="D46" s="7"/>
      <c r="E46" s="7"/>
      <c r="F46" s="1"/>
      <c r="G46" s="1"/>
      <c r="H46" s="1"/>
    </row>
    <row r="47" spans="1:8" ht="15">
      <c r="A47" s="7"/>
      <c r="B47" s="7"/>
      <c r="C47" s="7"/>
      <c r="D47" s="7"/>
      <c r="E47" s="7"/>
      <c r="F47" s="1"/>
      <c r="G47" s="1"/>
      <c r="H47" s="1"/>
    </row>
    <row r="48" spans="1:8" ht="15">
      <c r="A48" s="7"/>
      <c r="B48" s="7"/>
      <c r="C48" s="7"/>
      <c r="D48" s="7"/>
      <c r="E48" s="7"/>
      <c r="F48" s="1"/>
      <c r="G48" s="1"/>
      <c r="H48" s="1"/>
    </row>
    <row r="49" spans="1:8" ht="15">
      <c r="A49" s="7"/>
      <c r="B49" s="7"/>
      <c r="C49" s="7"/>
      <c r="D49" s="7"/>
      <c r="E49" s="7"/>
      <c r="F49" s="1"/>
      <c r="G49" s="1"/>
      <c r="H49" s="1"/>
    </row>
    <row r="50" spans="1:8" ht="15">
      <c r="A50" s="7"/>
      <c r="B50" s="7"/>
      <c r="C50" s="7"/>
      <c r="D50" s="7"/>
      <c r="E50" s="7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Z33"/>
  <sheetViews>
    <sheetView workbookViewId="0" topLeftCell="A1">
      <selection activeCell="W5" sqref="W5"/>
    </sheetView>
  </sheetViews>
  <sheetFormatPr defaultColWidth="11.421875" defaultRowHeight="12.75"/>
  <cols>
    <col min="1" max="1" width="16.7109375" style="0" customWidth="1"/>
    <col min="2" max="2" width="6.28125" style="0" customWidth="1"/>
    <col min="3" max="3" width="15.8515625" style="0" customWidth="1"/>
    <col min="4" max="4" width="16.5742187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16.4218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28125" style="0" customWidth="1"/>
    <col min="16" max="16" width="6.00390625" style="0" customWidth="1"/>
    <col min="17" max="17" width="5.00390625" style="9" customWidth="1"/>
    <col min="18" max="18" width="4.421875" style="0" customWidth="1"/>
    <col min="19" max="19" width="3.28125" style="0" customWidth="1"/>
    <col min="20" max="20" width="5.00390625" style="0" customWidth="1"/>
    <col min="21" max="21" width="4.421875" style="0" customWidth="1"/>
    <col min="22" max="22" width="3.28125" style="0" customWidth="1"/>
    <col min="23" max="23" width="5.57421875" style="8" customWidth="1"/>
    <col min="24" max="26" width="0" style="0" hidden="1" customWidth="1"/>
  </cols>
  <sheetData>
    <row r="1" spans="1:26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Wette</v>
      </c>
      <c r="L1" s="13" t="str">
        <f>LEFT(A3,5)</f>
        <v>Geric</v>
      </c>
      <c r="M1" s="13" t="str">
        <f>LEFT(A4,5)</f>
        <v>Fisch</v>
      </c>
      <c r="N1" s="13" t="str">
        <f>LEFT(A5,5)</f>
        <v>Walte</v>
      </c>
      <c r="O1" s="13" t="str">
        <f>LEFT(A6,5)</f>
        <v>Schad</v>
      </c>
      <c r="P1" s="14" t="str">
        <f>LEFT(A7,5)</f>
        <v>Schäf</v>
      </c>
      <c r="Q1" s="15" t="s">
        <v>84</v>
      </c>
      <c r="R1" s="16" t="s">
        <v>85</v>
      </c>
      <c r="S1" s="17" t="s">
        <v>86</v>
      </c>
      <c r="T1" s="15" t="s">
        <v>87</v>
      </c>
      <c r="U1" s="16" t="s">
        <v>88</v>
      </c>
      <c r="V1" s="17" t="s">
        <v>86</v>
      </c>
      <c r="W1" s="18" t="s">
        <v>89</v>
      </c>
      <c r="X1" s="19"/>
      <c r="Y1" s="19"/>
      <c r="Z1" s="19"/>
    </row>
    <row r="2" spans="1:26" ht="12.75">
      <c r="A2" s="20" t="s">
        <v>189</v>
      </c>
      <c r="B2" s="21" t="s">
        <v>91</v>
      </c>
      <c r="C2" s="23" t="str">
        <f>A2</f>
        <v>Wetterich, Andre</v>
      </c>
      <c r="D2" s="23" t="str">
        <f>A7</f>
        <v>Schäfer, Marius</v>
      </c>
      <c r="E2" s="24">
        <v>3</v>
      </c>
      <c r="F2" s="24">
        <v>0</v>
      </c>
      <c r="G2" s="25">
        <f aca="true" t="shared" si="0" ref="G2:G16">IF(E2+F2&lt;1,"",IF(E2&gt;F2,1,0))</f>
        <v>1</v>
      </c>
      <c r="H2" s="25">
        <f aca="true" t="shared" si="1" ref="H2:H16">IF(E2+F2&lt;1,"",IF(E2&lt;F2,1,0))</f>
        <v>0</v>
      </c>
      <c r="J2" s="12" t="str">
        <f aca="true" t="shared" si="2" ref="J2:J7">A2</f>
        <v>Wetterich, Andre</v>
      </c>
      <c r="K2" s="26"/>
      <c r="L2" s="27" t="str">
        <f>E13&amp;" : "&amp;F13</f>
        <v>3 : 1</v>
      </c>
      <c r="M2" s="27" t="str">
        <f>E6&amp;" : "&amp;F6</f>
        <v>3 : 0</v>
      </c>
      <c r="N2" s="27" t="str">
        <f>E15&amp;" : "&amp;F15</f>
        <v>0 : 3</v>
      </c>
      <c r="O2" s="27" t="str">
        <f>E10&amp;" : "&amp;F10</f>
        <v>3 : 0</v>
      </c>
      <c r="P2" s="28" t="str">
        <f>E2&amp;" : "&amp;F2</f>
        <v>3 : 0</v>
      </c>
      <c r="Q2" s="29">
        <f>SUM(E13,E6,E15,E10,E2)</f>
        <v>12</v>
      </c>
      <c r="R2" s="27">
        <f>SUM(F13,F6,F15,F10,F2)</f>
        <v>4</v>
      </c>
      <c r="S2" s="30">
        <f aca="true" t="shared" si="3" ref="S2:S7">Q2-R2</f>
        <v>8</v>
      </c>
      <c r="T2" s="29">
        <f>SUM(G13,G6,G15,G10,G2)</f>
        <v>4</v>
      </c>
      <c r="U2" s="27">
        <f>SUM(H13,H6,H15,H10,H2)</f>
        <v>1</v>
      </c>
      <c r="V2" s="30">
        <f aca="true" t="shared" si="4" ref="V2:V7">T2-U2</f>
        <v>3</v>
      </c>
      <c r="W2" s="31">
        <f aca="true" t="shared" si="5" ref="W2:W7">RANK(Z2,Z$2:Z$12,1)</f>
        <v>2</v>
      </c>
      <c r="X2" s="19">
        <f aca="true" t="shared" si="6" ref="X2:X7">RANK(S2,S$2:S$12)</f>
        <v>2</v>
      </c>
      <c r="Y2" s="19">
        <f aca="true" t="shared" si="7" ref="Y2:Y7">RANK(V2,V$2:V$12)</f>
        <v>2</v>
      </c>
      <c r="Z2" s="19">
        <f aca="true" t="shared" si="8" ref="Z2:Z7">Y2*10+X2</f>
        <v>22</v>
      </c>
    </row>
    <row r="3" spans="1:26" ht="12.75">
      <c r="A3" s="20" t="s">
        <v>190</v>
      </c>
      <c r="B3" s="21" t="s">
        <v>93</v>
      </c>
      <c r="C3" s="22" t="str">
        <f>A3</f>
        <v>Gericke, Nils</v>
      </c>
      <c r="D3" s="23" t="str">
        <f>A6</f>
        <v>Schade, Marius</v>
      </c>
      <c r="E3" s="24">
        <v>3</v>
      </c>
      <c r="F3" s="24">
        <v>0</v>
      </c>
      <c r="G3" s="25">
        <f t="shared" si="0"/>
        <v>1</v>
      </c>
      <c r="H3" s="25">
        <f t="shared" si="1"/>
        <v>0</v>
      </c>
      <c r="J3" s="32" t="str">
        <f t="shared" si="2"/>
        <v>Gericke, Nils</v>
      </c>
      <c r="K3" s="33" t="str">
        <f>F13&amp;" : "&amp;E13</f>
        <v>1 : 3</v>
      </c>
      <c r="L3" s="26"/>
      <c r="M3" s="33" t="str">
        <f>E16&amp;" : "&amp;F16</f>
        <v>2 : 3</v>
      </c>
      <c r="N3" s="33" t="str">
        <f>E9&amp;" : "&amp;F9</f>
        <v>0 : 3</v>
      </c>
      <c r="O3" s="33" t="str">
        <f>E3&amp;" : "&amp;F3</f>
        <v>3 : 0</v>
      </c>
      <c r="P3" s="34" t="str">
        <f>E5&amp;" : "&amp;F5</f>
        <v>3 : 0</v>
      </c>
      <c r="Q3" s="35">
        <f>SUM(F13,E16,E9,E3,E5)</f>
        <v>9</v>
      </c>
      <c r="R3" s="33">
        <f>SUM(E13,F16,F9,F3,F5)</f>
        <v>9</v>
      </c>
      <c r="S3" s="36">
        <f t="shared" si="3"/>
        <v>0</v>
      </c>
      <c r="T3" s="35">
        <f>SUM(H13,G16,G9,G3,G5)</f>
        <v>2</v>
      </c>
      <c r="U3" s="33">
        <f>SUM(G13,H16,H9,H3,H5)</f>
        <v>3</v>
      </c>
      <c r="V3" s="36">
        <f t="shared" si="4"/>
        <v>-1</v>
      </c>
      <c r="W3" s="37">
        <f t="shared" si="5"/>
        <v>4</v>
      </c>
      <c r="X3" s="19">
        <f t="shared" si="6"/>
        <v>3</v>
      </c>
      <c r="Y3" s="19">
        <f t="shared" si="7"/>
        <v>4</v>
      </c>
      <c r="Z3" s="19">
        <f t="shared" si="8"/>
        <v>43</v>
      </c>
    </row>
    <row r="4" spans="1:26" ht="12.75">
      <c r="A4" s="20" t="s">
        <v>191</v>
      </c>
      <c r="B4" s="21" t="s">
        <v>122</v>
      </c>
      <c r="C4" s="23" t="str">
        <f>A4</f>
        <v>Fischer, Jonathan</v>
      </c>
      <c r="D4" s="23" t="str">
        <f>A5</f>
        <v>Walter, Florian</v>
      </c>
      <c r="E4" s="24">
        <v>0</v>
      </c>
      <c r="F4" s="24">
        <v>3</v>
      </c>
      <c r="G4" s="25">
        <f t="shared" si="0"/>
        <v>0</v>
      </c>
      <c r="H4" s="25">
        <f t="shared" si="1"/>
        <v>1</v>
      </c>
      <c r="J4" s="12" t="str">
        <f t="shared" si="2"/>
        <v>Fischer, Jonathan</v>
      </c>
      <c r="K4" s="27" t="str">
        <f>F6&amp;" : "&amp;E6</f>
        <v>0 : 3</v>
      </c>
      <c r="L4" s="27" t="str">
        <f>F16&amp;" : "&amp;E16</f>
        <v>3 : 2</v>
      </c>
      <c r="M4" s="26"/>
      <c r="N4" s="27" t="str">
        <f>E4&amp;" : "&amp;F4</f>
        <v>0 : 3</v>
      </c>
      <c r="O4" s="27" t="str">
        <f>E12&amp;" : "&amp;F12</f>
        <v>3 : 1</v>
      </c>
      <c r="P4" s="28" t="str">
        <f>E8&amp;" : "&amp;F8</f>
        <v>3 : 0</v>
      </c>
      <c r="Q4" s="29">
        <f>SUM(F6,F16,E4,E12,E8)</f>
        <v>9</v>
      </c>
      <c r="R4" s="27">
        <f>SUM(E6,E16,F4,F12,F8)</f>
        <v>9</v>
      </c>
      <c r="S4" s="30">
        <f t="shared" si="3"/>
        <v>0</v>
      </c>
      <c r="T4" s="29">
        <f>SUM(H6,H16,G4,G12,G8)</f>
        <v>3</v>
      </c>
      <c r="U4" s="27">
        <f>SUM(G6,G16,H4,H12,H8)</f>
        <v>2</v>
      </c>
      <c r="V4" s="30">
        <f t="shared" si="4"/>
        <v>1</v>
      </c>
      <c r="W4" s="31">
        <f t="shared" si="5"/>
        <v>3</v>
      </c>
      <c r="X4" s="19">
        <f t="shared" si="6"/>
        <v>3</v>
      </c>
      <c r="Y4" s="19">
        <f t="shared" si="7"/>
        <v>3</v>
      </c>
      <c r="Z4" s="19">
        <f t="shared" si="8"/>
        <v>33</v>
      </c>
    </row>
    <row r="5" spans="1:26" ht="12.75">
      <c r="A5" s="20" t="s">
        <v>192</v>
      </c>
      <c r="B5" s="21" t="s">
        <v>95</v>
      </c>
      <c r="C5" s="22" t="str">
        <f>A3</f>
        <v>Gericke, Nils</v>
      </c>
      <c r="D5" s="22" t="str">
        <f>A7</f>
        <v>Schäfer, Marius</v>
      </c>
      <c r="E5" s="24">
        <v>3</v>
      </c>
      <c r="F5" s="24">
        <v>0</v>
      </c>
      <c r="G5" s="25">
        <f t="shared" si="0"/>
        <v>1</v>
      </c>
      <c r="H5" s="25">
        <f t="shared" si="1"/>
        <v>0</v>
      </c>
      <c r="J5" s="32" t="str">
        <f t="shared" si="2"/>
        <v>Walter, Florian</v>
      </c>
      <c r="K5" s="33" t="str">
        <f>F15&amp;" : "&amp;E15</f>
        <v>3 : 0</v>
      </c>
      <c r="L5" s="33" t="str">
        <f>F9&amp;" : "&amp;E9</f>
        <v>3 : 0</v>
      </c>
      <c r="M5" s="33" t="str">
        <f>F4&amp;" : "&amp;E4</f>
        <v>3 : 0</v>
      </c>
      <c r="N5" s="26"/>
      <c r="O5" s="33" t="str">
        <f>E7&amp;" : "&amp;F7</f>
        <v>3 : 0</v>
      </c>
      <c r="P5" s="34" t="str">
        <f>E11&amp;" : "&amp;F11</f>
        <v>3 : 0</v>
      </c>
      <c r="Q5" s="35">
        <f>SUM(F15,F9,F4,E7,E11)</f>
        <v>15</v>
      </c>
      <c r="R5" s="33">
        <f>SUM(E15,E9,E4,F7,F11)</f>
        <v>0</v>
      </c>
      <c r="S5" s="36">
        <f t="shared" si="3"/>
        <v>15</v>
      </c>
      <c r="T5" s="35">
        <f>SUM(H15,H9,H4,G7,G11)</f>
        <v>5</v>
      </c>
      <c r="U5" s="33">
        <f>SUM(G15,G9,G4,H7,H11)</f>
        <v>0</v>
      </c>
      <c r="V5" s="36">
        <f t="shared" si="4"/>
        <v>5</v>
      </c>
      <c r="W5" s="37">
        <f t="shared" si="5"/>
        <v>1</v>
      </c>
      <c r="X5" s="19">
        <f t="shared" si="6"/>
        <v>1</v>
      </c>
      <c r="Y5" s="19">
        <f t="shared" si="7"/>
        <v>1</v>
      </c>
      <c r="Z5" s="19">
        <f t="shared" si="8"/>
        <v>11</v>
      </c>
    </row>
    <row r="6" spans="1:26" ht="12.75">
      <c r="A6" s="20" t="s">
        <v>193</v>
      </c>
      <c r="B6" s="21" t="s">
        <v>97</v>
      </c>
      <c r="C6" s="23" t="str">
        <f>A2</f>
        <v>Wetterich, Andre</v>
      </c>
      <c r="D6" s="23" t="str">
        <f>A4</f>
        <v>Fischer, Jonathan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  <c r="J6" s="12" t="str">
        <f t="shared" si="2"/>
        <v>Schade, Marius</v>
      </c>
      <c r="K6" s="27" t="str">
        <f>F10&amp;" : "&amp;E10</f>
        <v>0 : 3</v>
      </c>
      <c r="L6" s="27" t="str">
        <f>F3&amp;" : "&amp;E3</f>
        <v>0 : 3</v>
      </c>
      <c r="M6" s="27" t="str">
        <f>F12&amp;" : "&amp;E12</f>
        <v>1 : 3</v>
      </c>
      <c r="N6" s="27" t="str">
        <f>F7&amp;" : "&amp;E7</f>
        <v>0 : 3</v>
      </c>
      <c r="O6" s="26"/>
      <c r="P6" s="28" t="str">
        <f>E14&amp;" : "&amp;F14</f>
        <v>3 : 0</v>
      </c>
      <c r="Q6" s="29">
        <f>SUM(F10,F3,F12,F7,E14)</f>
        <v>4</v>
      </c>
      <c r="R6" s="27">
        <f>SUM(E10,E3,E12,E7,F14)</f>
        <v>12</v>
      </c>
      <c r="S6" s="30">
        <f t="shared" si="3"/>
        <v>-8</v>
      </c>
      <c r="T6" s="29">
        <f>SUM(H10,H3,H12,H7,G14)</f>
        <v>1</v>
      </c>
      <c r="U6" s="27">
        <f>SUM(G10,G3,G12,G7,H14)</f>
        <v>4</v>
      </c>
      <c r="V6" s="30">
        <f t="shared" si="4"/>
        <v>-3</v>
      </c>
      <c r="W6" s="31">
        <f t="shared" si="5"/>
        <v>5</v>
      </c>
      <c r="X6" s="19">
        <f t="shared" si="6"/>
        <v>5</v>
      </c>
      <c r="Y6" s="19">
        <f t="shared" si="7"/>
        <v>5</v>
      </c>
      <c r="Z6" s="19">
        <f t="shared" si="8"/>
        <v>55</v>
      </c>
    </row>
    <row r="7" spans="1:26" ht="12.75">
      <c r="A7" s="20" t="s">
        <v>194</v>
      </c>
      <c r="B7" s="21" t="s">
        <v>126</v>
      </c>
      <c r="C7" s="23" t="str">
        <f>A5</f>
        <v>Walter, Florian</v>
      </c>
      <c r="D7" s="23" t="str">
        <f>A6</f>
        <v>Schade, Marius</v>
      </c>
      <c r="E7" s="24">
        <v>3</v>
      </c>
      <c r="F7" s="24">
        <v>0</v>
      </c>
      <c r="G7" s="25">
        <f t="shared" si="0"/>
        <v>1</v>
      </c>
      <c r="H7" s="25">
        <f t="shared" si="1"/>
        <v>0</v>
      </c>
      <c r="J7" s="32" t="str">
        <f t="shared" si="2"/>
        <v>Schäfer, Marius</v>
      </c>
      <c r="K7" s="33" t="str">
        <f>F2&amp;" : "&amp;E2</f>
        <v>0 : 3</v>
      </c>
      <c r="L7" s="33" t="str">
        <f>F5&amp;" : "&amp;E5</f>
        <v>0 : 3</v>
      </c>
      <c r="M7" s="33" t="str">
        <f>F8&amp;" : "&amp;E8</f>
        <v>0 : 3</v>
      </c>
      <c r="N7" s="33" t="str">
        <f>F11&amp;" : "&amp;E11</f>
        <v>0 : 3</v>
      </c>
      <c r="O7" s="33" t="str">
        <f>F14&amp;" : "&amp;E14</f>
        <v>0 : 3</v>
      </c>
      <c r="P7" s="38"/>
      <c r="Q7" s="45">
        <f>SUM(F2,F5,F8,F11,F14)</f>
        <v>0</v>
      </c>
      <c r="R7" s="46">
        <f>SUM(E2,E5,E8,E11,E14)</f>
        <v>15</v>
      </c>
      <c r="S7" s="47">
        <f t="shared" si="3"/>
        <v>-15</v>
      </c>
      <c r="T7" s="45">
        <f>SUM(H2,H5,H8,H11,H14)</f>
        <v>0</v>
      </c>
      <c r="U7" s="46">
        <f>SUM(G2,G5,G8,G11,G14)</f>
        <v>5</v>
      </c>
      <c r="V7" s="47">
        <f t="shared" si="4"/>
        <v>-5</v>
      </c>
      <c r="W7" s="37">
        <f t="shared" si="5"/>
        <v>6</v>
      </c>
      <c r="X7" s="19">
        <f t="shared" si="6"/>
        <v>6</v>
      </c>
      <c r="Y7" s="19">
        <f t="shared" si="7"/>
        <v>6</v>
      </c>
      <c r="Z7" s="19">
        <f t="shared" si="8"/>
        <v>66</v>
      </c>
    </row>
    <row r="8" spans="1:8" ht="12.75">
      <c r="A8" s="42"/>
      <c r="B8" s="21" t="s">
        <v>99</v>
      </c>
      <c r="C8" s="23" t="str">
        <f>A4</f>
        <v>Fischer, Jonathan</v>
      </c>
      <c r="D8" s="23" t="str">
        <f>A7</f>
        <v>Schäfer, Marius</v>
      </c>
      <c r="E8" s="24">
        <v>3</v>
      </c>
      <c r="F8" s="24">
        <v>0</v>
      </c>
      <c r="G8" s="25">
        <f t="shared" si="0"/>
        <v>1</v>
      </c>
      <c r="H8" s="25">
        <f t="shared" si="1"/>
        <v>0</v>
      </c>
    </row>
    <row r="9" spans="1:8" ht="12.75">
      <c r="A9" s="42"/>
      <c r="B9" s="21" t="s">
        <v>100</v>
      </c>
      <c r="C9" s="22" t="str">
        <f>A3</f>
        <v>Gericke, Nils</v>
      </c>
      <c r="D9" s="22" t="str">
        <f>A5</f>
        <v>Walter, Florian</v>
      </c>
      <c r="E9" s="24">
        <v>0</v>
      </c>
      <c r="F9" s="24">
        <v>3</v>
      </c>
      <c r="G9" s="25">
        <f t="shared" si="0"/>
        <v>0</v>
      </c>
      <c r="H9" s="25">
        <f t="shared" si="1"/>
        <v>1</v>
      </c>
    </row>
    <row r="10" spans="1:8" ht="12.75">
      <c r="A10" s="10"/>
      <c r="B10" s="21" t="s">
        <v>127</v>
      </c>
      <c r="C10" s="23" t="str">
        <f>A2</f>
        <v>Wetterich, Andre</v>
      </c>
      <c r="D10" s="23" t="str">
        <f>A6</f>
        <v>Schade, Marius</v>
      </c>
      <c r="E10" s="24">
        <v>3</v>
      </c>
      <c r="F10" s="24">
        <v>0</v>
      </c>
      <c r="G10" s="25">
        <f t="shared" si="0"/>
        <v>1</v>
      </c>
      <c r="H10" s="25">
        <f t="shared" si="1"/>
        <v>0</v>
      </c>
    </row>
    <row r="11" spans="1:8" ht="12.75">
      <c r="A11" s="10"/>
      <c r="B11" s="21" t="s">
        <v>101</v>
      </c>
      <c r="C11" s="23" t="str">
        <f>A5</f>
        <v>Walter, Florian</v>
      </c>
      <c r="D11" s="23" t="str">
        <f>A7</f>
        <v>Schäfer, Marius</v>
      </c>
      <c r="E11" s="24">
        <v>3</v>
      </c>
      <c r="F11" s="24">
        <v>0</v>
      </c>
      <c r="G11" s="25">
        <f t="shared" si="0"/>
        <v>1</v>
      </c>
      <c r="H11" s="25">
        <f t="shared" si="1"/>
        <v>0</v>
      </c>
    </row>
    <row r="12" spans="1:8" ht="12.75">
      <c r="A12" s="10"/>
      <c r="B12" s="21" t="s">
        <v>102</v>
      </c>
      <c r="C12" s="23" t="str">
        <f>A4</f>
        <v>Fischer, Jonathan</v>
      </c>
      <c r="D12" s="23" t="str">
        <f>A6</f>
        <v>Schade, Marius</v>
      </c>
      <c r="E12" s="24">
        <v>3</v>
      </c>
      <c r="F12" s="24">
        <v>1</v>
      </c>
      <c r="G12" s="25">
        <f t="shared" si="0"/>
        <v>1</v>
      </c>
      <c r="H12" s="25">
        <f t="shared" si="1"/>
        <v>0</v>
      </c>
    </row>
    <row r="13" spans="1:8" ht="12.75">
      <c r="A13" s="10"/>
      <c r="B13" s="21" t="s">
        <v>128</v>
      </c>
      <c r="C13" s="23" t="str">
        <f>A2</f>
        <v>Wetterich, Andre</v>
      </c>
      <c r="D13" s="22" t="str">
        <f>A3</f>
        <v>Gericke, Nils</v>
      </c>
      <c r="E13" s="24">
        <v>3</v>
      </c>
      <c r="F13" s="24">
        <v>1</v>
      </c>
      <c r="G13" s="25">
        <f t="shared" si="0"/>
        <v>1</v>
      </c>
      <c r="H13" s="25">
        <f t="shared" si="1"/>
        <v>0</v>
      </c>
    </row>
    <row r="14" spans="2:8" ht="12.75">
      <c r="B14" s="21" t="s">
        <v>103</v>
      </c>
      <c r="C14" s="23" t="str">
        <f>A6</f>
        <v>Schade, Marius</v>
      </c>
      <c r="D14" s="23" t="str">
        <f>A7</f>
        <v>Schäfer, Marius</v>
      </c>
      <c r="E14" s="24">
        <v>3</v>
      </c>
      <c r="F14" s="24">
        <v>0</v>
      </c>
      <c r="G14" s="25">
        <f t="shared" si="0"/>
        <v>1</v>
      </c>
      <c r="H14" s="25">
        <f t="shared" si="1"/>
        <v>0</v>
      </c>
    </row>
    <row r="15" spans="2:8" ht="12.75">
      <c r="B15" s="21" t="s">
        <v>104</v>
      </c>
      <c r="C15" s="23" t="str">
        <f>A2</f>
        <v>Wetterich, Andre</v>
      </c>
      <c r="D15" s="23" t="str">
        <f>A5</f>
        <v>Walter, Florian</v>
      </c>
      <c r="E15" s="24">
        <v>0</v>
      </c>
      <c r="F15" s="24">
        <v>3</v>
      </c>
      <c r="G15" s="25">
        <f t="shared" si="0"/>
        <v>0</v>
      </c>
      <c r="H15" s="25">
        <f t="shared" si="1"/>
        <v>1</v>
      </c>
    </row>
    <row r="16" spans="2:8" ht="12.75">
      <c r="B16" s="21" t="s">
        <v>129</v>
      </c>
      <c r="C16" s="23" t="str">
        <f>A3</f>
        <v>Gericke, Nils</v>
      </c>
      <c r="D16" s="23" t="str">
        <f>A4</f>
        <v>Fischer, Jonathan</v>
      </c>
      <c r="E16" s="24">
        <v>2</v>
      </c>
      <c r="F16" s="24">
        <v>3</v>
      </c>
      <c r="G16" s="25">
        <f t="shared" si="0"/>
        <v>0</v>
      </c>
      <c r="H16" s="25">
        <f t="shared" si="1"/>
        <v>1</v>
      </c>
    </row>
    <row r="17" spans="2:9" ht="12.75">
      <c r="B17" s="21"/>
      <c r="C17" s="23"/>
      <c r="D17" s="23"/>
      <c r="E17" s="42"/>
      <c r="F17" s="42"/>
      <c r="G17" s="43"/>
      <c r="H17" s="43"/>
      <c r="I17" s="44"/>
    </row>
    <row r="18" spans="2:9" ht="12.75">
      <c r="B18" s="21"/>
      <c r="C18" s="23"/>
      <c r="D18" s="22"/>
      <c r="E18" s="42"/>
      <c r="F18" s="42"/>
      <c r="G18" s="43"/>
      <c r="H18" s="43"/>
      <c r="I18" s="44"/>
    </row>
    <row r="19" spans="2:9" ht="12.75">
      <c r="B19" s="21"/>
      <c r="C19" s="23"/>
      <c r="D19" s="23"/>
      <c r="E19" s="42"/>
      <c r="F19" s="42"/>
      <c r="G19" s="43"/>
      <c r="H19" s="43"/>
      <c r="I19" s="44"/>
    </row>
    <row r="20" spans="1:9" ht="12.75">
      <c r="A20" t="s">
        <v>195</v>
      </c>
      <c r="B20" s="21"/>
      <c r="C20" s="23"/>
      <c r="D20" s="23"/>
      <c r="E20" s="42"/>
      <c r="F20" s="42"/>
      <c r="G20" s="43"/>
      <c r="H20" s="43"/>
      <c r="I20" s="44"/>
    </row>
    <row r="21" spans="1:9" ht="12.75">
      <c r="A21" t="s">
        <v>196</v>
      </c>
      <c r="B21" s="21"/>
      <c r="C21" s="22"/>
      <c r="D21" s="22"/>
      <c r="E21" s="42"/>
      <c r="F21" s="42"/>
      <c r="G21" s="43"/>
      <c r="H21" s="43"/>
      <c r="I21" s="44"/>
    </row>
    <row r="22" spans="2:9" ht="12.75">
      <c r="B22" s="21"/>
      <c r="C22" s="23"/>
      <c r="D22" s="23"/>
      <c r="E22" s="42"/>
      <c r="F22" s="42"/>
      <c r="G22" s="43"/>
      <c r="H22" s="43"/>
      <c r="I22" s="44"/>
    </row>
    <row r="23" spans="2:9" ht="12.75">
      <c r="B23" s="21"/>
      <c r="C23" s="23"/>
      <c r="D23" s="23"/>
      <c r="E23" s="42"/>
      <c r="F23" s="42"/>
      <c r="G23" s="43"/>
      <c r="H23" s="43"/>
      <c r="I23" s="44"/>
    </row>
    <row r="24" spans="2:9" ht="12.75">
      <c r="B24" s="21"/>
      <c r="C24" s="23"/>
      <c r="D24" s="23"/>
      <c r="E24" s="42"/>
      <c r="F24" s="42"/>
      <c r="G24" s="43"/>
      <c r="H24" s="43"/>
      <c r="I24" s="44"/>
    </row>
    <row r="25" spans="2:9" ht="12.75">
      <c r="B25" s="21"/>
      <c r="C25" s="22"/>
      <c r="D25" s="22"/>
      <c r="E25" s="42"/>
      <c r="F25" s="42"/>
      <c r="G25" s="43"/>
      <c r="H25" s="43"/>
      <c r="I25" s="44"/>
    </row>
    <row r="26" spans="2:9" ht="12.75">
      <c r="B26" s="21"/>
      <c r="C26" s="22"/>
      <c r="D26" s="22"/>
      <c r="E26" s="42"/>
      <c r="F26" s="42"/>
      <c r="G26" s="43"/>
      <c r="H26" s="43"/>
      <c r="I26" s="44"/>
    </row>
    <row r="27" spans="2:9" ht="12.75">
      <c r="B27" s="21"/>
      <c r="C27" s="22"/>
      <c r="D27" s="23"/>
      <c r="E27" s="42"/>
      <c r="F27" s="42"/>
      <c r="G27" s="43"/>
      <c r="H27" s="43"/>
      <c r="I27" s="44"/>
    </row>
    <row r="28" spans="2:9" ht="12.75">
      <c r="B28" s="21"/>
      <c r="C28" s="22"/>
      <c r="D28" s="23"/>
      <c r="E28" s="42"/>
      <c r="F28" s="42"/>
      <c r="G28" s="43"/>
      <c r="H28" s="43"/>
      <c r="I28" s="44"/>
    </row>
    <row r="29" spans="2:9" ht="12.75">
      <c r="B29" s="21"/>
      <c r="C29" s="22"/>
      <c r="D29" s="22"/>
      <c r="E29" s="42"/>
      <c r="F29" s="42"/>
      <c r="G29" s="43"/>
      <c r="H29" s="43"/>
      <c r="I29" s="44"/>
    </row>
    <row r="30" spans="5:9" ht="12.75">
      <c r="E30" s="44"/>
      <c r="F30" s="44"/>
      <c r="G30" s="43"/>
      <c r="H30" s="43"/>
      <c r="I30" s="44"/>
    </row>
    <row r="31" spans="5:9" ht="12.75">
      <c r="E31" s="44"/>
      <c r="F31" s="44"/>
      <c r="G31" s="43"/>
      <c r="H31" s="43"/>
      <c r="I31" s="44"/>
    </row>
    <row r="32" spans="5:9" ht="12.75">
      <c r="E32" s="44"/>
      <c r="F32" s="44"/>
      <c r="G32" s="43"/>
      <c r="H32" s="43"/>
      <c r="I32" s="44"/>
    </row>
    <row r="33" spans="5:9" ht="12.75">
      <c r="E33" s="44"/>
      <c r="F33" s="44"/>
      <c r="G33" s="43"/>
      <c r="H33" s="43"/>
      <c r="I33" s="44"/>
    </row>
  </sheetData>
  <sheetProtection sheet="1" objects="1" scenarios="1"/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AA29"/>
  <sheetViews>
    <sheetView workbookViewId="0" topLeftCell="A1">
      <selection activeCell="N23" sqref="N23"/>
    </sheetView>
  </sheetViews>
  <sheetFormatPr defaultColWidth="11.421875" defaultRowHeight="12.75"/>
  <cols>
    <col min="1" max="1" width="20.421875" style="0" customWidth="1"/>
    <col min="2" max="2" width="6.28125" style="0" customWidth="1"/>
    <col min="3" max="3" width="20.28125" style="0" customWidth="1"/>
    <col min="4" max="4" width="21.14062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21.4218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28125" style="0" customWidth="1"/>
    <col min="16" max="17" width="6.00390625" style="0" customWidth="1"/>
    <col min="18" max="18" width="5.00390625" style="9" customWidth="1"/>
    <col min="19" max="19" width="4.421875" style="0" customWidth="1"/>
    <col min="20" max="20" width="3.28125" style="0" customWidth="1"/>
    <col min="21" max="21" width="5.00390625" style="0" customWidth="1"/>
    <col min="22" max="22" width="4.421875" style="0" customWidth="1"/>
    <col min="23" max="23" width="3.28125" style="0" customWidth="1"/>
    <col min="24" max="24" width="5.57421875" style="0" customWidth="1"/>
    <col min="25" max="27" width="0" style="0" hidden="1" customWidth="1"/>
  </cols>
  <sheetData>
    <row r="1" spans="1:27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Mohr,</v>
      </c>
      <c r="L1" s="13" t="str">
        <f>LEFT(A3,5)</f>
        <v>Pravy</v>
      </c>
      <c r="M1" s="13" t="str">
        <f>LEFT(A4,5)</f>
        <v>Linde</v>
      </c>
      <c r="N1" s="13" t="str">
        <f>LEFT(A5,5)</f>
        <v>Schub</v>
      </c>
      <c r="O1" s="13" t="str">
        <f>LEFT(A6,5)</f>
        <v>Pinge</v>
      </c>
      <c r="P1" s="13" t="str">
        <f>LEFT(A7,5)</f>
        <v>Romme</v>
      </c>
      <c r="Q1" s="14" t="str">
        <f>LEFT(A8,5)</f>
        <v>Hilde</v>
      </c>
      <c r="R1" s="15" t="s">
        <v>84</v>
      </c>
      <c r="S1" s="16" t="s">
        <v>85</v>
      </c>
      <c r="T1" s="17" t="s">
        <v>86</v>
      </c>
      <c r="U1" s="15" t="s">
        <v>87</v>
      </c>
      <c r="V1" s="16" t="s">
        <v>88</v>
      </c>
      <c r="W1" s="17" t="s">
        <v>86</v>
      </c>
      <c r="X1" s="18" t="s">
        <v>89</v>
      </c>
      <c r="Y1" s="19"/>
      <c r="Z1" s="19"/>
      <c r="AA1" s="19"/>
    </row>
    <row r="2" spans="1:27" ht="12.75">
      <c r="A2" s="20" t="s">
        <v>197</v>
      </c>
      <c r="B2" s="21" t="s">
        <v>91</v>
      </c>
      <c r="C2" s="23" t="str">
        <f>A3</f>
        <v>Pravych, David</v>
      </c>
      <c r="D2" s="23" t="str">
        <f>A8</f>
        <v>Hildebrand, Phillip</v>
      </c>
      <c r="E2" s="24">
        <v>3</v>
      </c>
      <c r="F2" s="24">
        <v>0</v>
      </c>
      <c r="G2" s="25">
        <f aca="true" t="shared" si="0" ref="G2:G22">IF(E2+F2&lt;1,"",IF(E2&gt;F2,1,0))</f>
        <v>1</v>
      </c>
      <c r="H2" s="25">
        <f aca="true" t="shared" si="1" ref="H2:H22">IF(E2+F2&lt;1,"",IF(E2&lt;F2,1,0))</f>
        <v>0</v>
      </c>
      <c r="J2" s="12" t="str">
        <f aca="true" t="shared" si="2" ref="J2:J8">A2</f>
        <v>Mohr, Alexander</v>
      </c>
      <c r="K2" s="26"/>
      <c r="L2" s="27" t="str">
        <f>E16&amp;" : "&amp;F16</f>
        <v>1 : 3</v>
      </c>
      <c r="M2" s="27" t="str">
        <f>E5&amp;" : "&amp;F5</f>
        <v>3 : 2</v>
      </c>
      <c r="N2" s="27" t="str">
        <f>E18&amp;" : "&amp;F18</f>
        <v>3 : 0</v>
      </c>
      <c r="O2" s="27" t="str">
        <f>E9&amp;" : "&amp;F9</f>
        <v>3 : 0</v>
      </c>
      <c r="P2" s="27" t="str">
        <f>E20&amp;" : "&amp;F20</f>
        <v>3 : 2</v>
      </c>
      <c r="Q2" s="28" t="str">
        <f>E13&amp;" : "&amp;F13</f>
        <v>3 : 0</v>
      </c>
      <c r="R2" s="29">
        <f>SUM(E16,E5,E18,E9,E20,E13)</f>
        <v>16</v>
      </c>
      <c r="S2" s="27">
        <f>SUM(F16,F5,F18,F9,F20,F13)</f>
        <v>7</v>
      </c>
      <c r="T2" s="30">
        <f aca="true" t="shared" si="3" ref="T2:T8">R2-S2</f>
        <v>9</v>
      </c>
      <c r="U2" s="29">
        <f>SUM(G16,G5,G18,G9,G20,G13)</f>
        <v>5</v>
      </c>
      <c r="V2" s="27">
        <f>SUM(H16,H5,H18,H9,H20,H13)</f>
        <v>1</v>
      </c>
      <c r="W2" s="30">
        <f aca="true" t="shared" si="4" ref="W2:W8">U2-V2</f>
        <v>4</v>
      </c>
      <c r="X2" s="31">
        <f aca="true" t="shared" si="5" ref="X2:X8">RANK(AA2,AA$2:AA$12,1)</f>
        <v>2</v>
      </c>
      <c r="Y2" s="19">
        <f aca="true" t="shared" si="6" ref="Y2:Y8">RANK(T2,T$2:T$12)</f>
        <v>2</v>
      </c>
      <c r="Z2" s="19">
        <f aca="true" t="shared" si="7" ref="Z2:Z8">RANK(W2,W$2:W$12)</f>
        <v>2</v>
      </c>
      <c r="AA2" s="19">
        <f aca="true" t="shared" si="8" ref="AA2:AA8">Z2*10+Y2</f>
        <v>22</v>
      </c>
    </row>
    <row r="3" spans="1:27" ht="12.75">
      <c r="A3" s="20" t="s">
        <v>198</v>
      </c>
      <c r="B3" s="21" t="s">
        <v>93</v>
      </c>
      <c r="C3" s="22" t="str">
        <f>A4</f>
        <v>Lindemann, Tim</v>
      </c>
      <c r="D3" s="23" t="str">
        <f>A7</f>
        <v>Rommelspacher, David</v>
      </c>
      <c r="E3" s="24">
        <v>3</v>
      </c>
      <c r="F3" s="24">
        <v>1</v>
      </c>
      <c r="G3" s="25">
        <f t="shared" si="0"/>
        <v>1</v>
      </c>
      <c r="H3" s="25">
        <f t="shared" si="1"/>
        <v>0</v>
      </c>
      <c r="J3" s="32" t="str">
        <f t="shared" si="2"/>
        <v>Pravych, David</v>
      </c>
      <c r="K3" s="33" t="str">
        <f>F16&amp;" : "&amp;E16</f>
        <v>3 : 1</v>
      </c>
      <c r="L3" s="26"/>
      <c r="M3" s="33" t="str">
        <f>E19&amp;" : "&amp;F19</f>
        <v>3 : 0</v>
      </c>
      <c r="N3" s="33" t="str">
        <f>E8&amp;" : "&amp;F8</f>
        <v>3 : 0</v>
      </c>
      <c r="O3" s="33" t="str">
        <f>E21&amp;" : "&amp;F21</f>
        <v>3 : 0</v>
      </c>
      <c r="P3" s="33" t="str">
        <f>E12&amp;" : "&amp;F12</f>
        <v>3 : 0</v>
      </c>
      <c r="Q3" s="34" t="str">
        <f>E2&amp;" : "&amp;F2</f>
        <v>3 : 0</v>
      </c>
      <c r="R3" s="35">
        <f>SUM(F16,E19,E8,E21,E12,E2)</f>
        <v>18</v>
      </c>
      <c r="S3" s="33">
        <f>SUM(E16,F19,F8,F21,F12,F2)</f>
        <v>1</v>
      </c>
      <c r="T3" s="36">
        <f t="shared" si="3"/>
        <v>17</v>
      </c>
      <c r="U3" s="35">
        <f>SUM(H16,G19,G8,G21,G12,G2)</f>
        <v>6</v>
      </c>
      <c r="V3" s="33">
        <f>SUM(G16,H19,H8,H21,H12,H2)</f>
        <v>0</v>
      </c>
      <c r="W3" s="36">
        <f t="shared" si="4"/>
        <v>6</v>
      </c>
      <c r="X3" s="37">
        <f t="shared" si="5"/>
        <v>1</v>
      </c>
      <c r="Y3" s="19">
        <f t="shared" si="6"/>
        <v>1</v>
      </c>
      <c r="Z3" s="19">
        <f t="shared" si="7"/>
        <v>1</v>
      </c>
      <c r="AA3" s="19">
        <f t="shared" si="8"/>
        <v>11</v>
      </c>
    </row>
    <row r="4" spans="1:27" ht="12.75">
      <c r="A4" s="20" t="s">
        <v>199</v>
      </c>
      <c r="B4" s="21" t="s">
        <v>122</v>
      </c>
      <c r="C4" s="23" t="str">
        <f>A5</f>
        <v>Schubert, Cederic</v>
      </c>
      <c r="D4" s="23" t="str">
        <f>A6</f>
        <v>Pingel, Leon</v>
      </c>
      <c r="E4" s="24">
        <v>1</v>
      </c>
      <c r="F4" s="24">
        <v>3</v>
      </c>
      <c r="G4" s="25">
        <f t="shared" si="0"/>
        <v>0</v>
      </c>
      <c r="H4" s="25">
        <f t="shared" si="1"/>
        <v>1</v>
      </c>
      <c r="J4" s="12" t="str">
        <f t="shared" si="2"/>
        <v>Lindemann, Tim</v>
      </c>
      <c r="K4" s="27" t="str">
        <f>F5&amp;" : "&amp;E5</f>
        <v>2 : 3</v>
      </c>
      <c r="L4" s="27" t="str">
        <f>F19&amp;" : "&amp;E19</f>
        <v>0 : 3</v>
      </c>
      <c r="M4" s="26"/>
      <c r="N4" s="27" t="str">
        <f>E22&amp;" : "&amp;F22</f>
        <v>3 : 0</v>
      </c>
      <c r="O4" s="27" t="str">
        <f>E11&amp;" : "&amp;F11</f>
        <v>3 : 1</v>
      </c>
      <c r="P4" s="27" t="str">
        <f>E3&amp;" : "&amp;F3</f>
        <v>3 : 1</v>
      </c>
      <c r="Q4" s="28" t="str">
        <f>E15&amp;" : "&amp;F15</f>
        <v>3 : 0</v>
      </c>
      <c r="R4" s="29">
        <f>SUM(F5,F19,E22,E11,E3,E15)</f>
        <v>14</v>
      </c>
      <c r="S4" s="27">
        <f>SUM(E5,E19,F22,F11,F3,F15)</f>
        <v>8</v>
      </c>
      <c r="T4" s="30">
        <f t="shared" si="3"/>
        <v>6</v>
      </c>
      <c r="U4" s="29">
        <f>SUM(H5,H19,G22,G11,G3,G15)</f>
        <v>4</v>
      </c>
      <c r="V4" s="27">
        <f>SUM(G5,G19,H22,H11,H3,H15)</f>
        <v>2</v>
      </c>
      <c r="W4" s="30">
        <f t="shared" si="4"/>
        <v>2</v>
      </c>
      <c r="X4" s="31">
        <f t="shared" si="5"/>
        <v>3</v>
      </c>
      <c r="Y4" s="19">
        <f t="shared" si="6"/>
        <v>3</v>
      </c>
      <c r="Z4" s="19">
        <f t="shared" si="7"/>
        <v>3</v>
      </c>
      <c r="AA4" s="19">
        <f t="shared" si="8"/>
        <v>33</v>
      </c>
    </row>
    <row r="5" spans="1:27" ht="12.75">
      <c r="A5" s="20" t="s">
        <v>200</v>
      </c>
      <c r="B5" s="21" t="s">
        <v>95</v>
      </c>
      <c r="C5" s="22" t="str">
        <f>A2</f>
        <v>Mohr, Alexander</v>
      </c>
      <c r="D5" s="22" t="str">
        <f>A4</f>
        <v>Lindemann, Tim</v>
      </c>
      <c r="E5" s="24">
        <v>3</v>
      </c>
      <c r="F5" s="24">
        <v>2</v>
      </c>
      <c r="G5" s="25">
        <f t="shared" si="0"/>
        <v>1</v>
      </c>
      <c r="H5" s="25">
        <f t="shared" si="1"/>
        <v>0</v>
      </c>
      <c r="J5" s="32" t="str">
        <f t="shared" si="2"/>
        <v>Schubert, Cederic</v>
      </c>
      <c r="K5" s="33" t="str">
        <f>F18&amp;" : "&amp;E18</f>
        <v>0 : 3</v>
      </c>
      <c r="L5" s="33" t="str">
        <f>F8&amp;" : "&amp;E8</f>
        <v>0 : 3</v>
      </c>
      <c r="M5" s="33" t="str">
        <f>F22&amp;" : "&amp;E22</f>
        <v>0 : 3</v>
      </c>
      <c r="N5" s="26"/>
      <c r="O5" s="33" t="str">
        <f>E4&amp;" : "&amp;F4</f>
        <v>1 : 3</v>
      </c>
      <c r="P5" s="33" t="str">
        <f>E14&amp;" : "&amp;F14</f>
        <v>0 : 3</v>
      </c>
      <c r="Q5" s="34" t="str">
        <f>E6&amp;" : "&amp;F6</f>
        <v>3 : 2</v>
      </c>
      <c r="R5" s="35">
        <f>SUM(F18,F8,F22,E4,E14,E6)</f>
        <v>4</v>
      </c>
      <c r="S5" s="33">
        <f>SUM(E18,E8,E22,F4,F14,F6)</f>
        <v>17</v>
      </c>
      <c r="T5" s="36">
        <f t="shared" si="3"/>
        <v>-13</v>
      </c>
      <c r="U5" s="35">
        <f>SUM(H18,H8,H22,G4,G14,G6)</f>
        <v>1</v>
      </c>
      <c r="V5" s="33">
        <f>SUM(G18,G8,G22,H4,H14,H6)</f>
        <v>5</v>
      </c>
      <c r="W5" s="36">
        <f t="shared" si="4"/>
        <v>-4</v>
      </c>
      <c r="X5" s="37">
        <f t="shared" si="5"/>
        <v>6</v>
      </c>
      <c r="Y5" s="19">
        <f t="shared" si="6"/>
        <v>6</v>
      </c>
      <c r="Z5" s="19">
        <f t="shared" si="7"/>
        <v>6</v>
      </c>
      <c r="AA5" s="19">
        <f t="shared" si="8"/>
        <v>66</v>
      </c>
    </row>
    <row r="6" spans="1:27" ht="12.75">
      <c r="A6" s="20" t="s">
        <v>201</v>
      </c>
      <c r="B6" s="21" t="s">
        <v>97</v>
      </c>
      <c r="C6" s="23" t="str">
        <f>A5</f>
        <v>Schubert, Cederic</v>
      </c>
      <c r="D6" s="23" t="str">
        <f>A8</f>
        <v>Hildebrand, Phillip</v>
      </c>
      <c r="E6" s="24">
        <v>3</v>
      </c>
      <c r="F6" s="24">
        <v>2</v>
      </c>
      <c r="G6" s="25">
        <f t="shared" si="0"/>
        <v>1</v>
      </c>
      <c r="H6" s="25">
        <f t="shared" si="1"/>
        <v>0</v>
      </c>
      <c r="J6" s="12" t="str">
        <f t="shared" si="2"/>
        <v>Pingel, Leon</v>
      </c>
      <c r="K6" s="27" t="str">
        <f>F9&amp;" : "&amp;E9</f>
        <v>0 : 3</v>
      </c>
      <c r="L6" s="27" t="str">
        <f>F21&amp;" : "&amp;E21</f>
        <v>0 : 3</v>
      </c>
      <c r="M6" s="27" t="str">
        <f>F11&amp;" : "&amp;E11</f>
        <v>1 : 3</v>
      </c>
      <c r="N6" s="27" t="str">
        <f>F4&amp;" : "&amp;E4</f>
        <v>3 : 1</v>
      </c>
      <c r="O6" s="26"/>
      <c r="P6" s="27" t="str">
        <f>E7&amp;" : "&amp;F7</f>
        <v>0 : 3</v>
      </c>
      <c r="Q6" s="28" t="str">
        <f>E17&amp;" : "&amp;F17</f>
        <v>3 : 0</v>
      </c>
      <c r="R6" s="29">
        <f>SUM(F9,F21,F11,F4,E7,E17)</f>
        <v>7</v>
      </c>
      <c r="S6" s="27">
        <f>SUM(E9,E21,E11,E4,F7,F17)</f>
        <v>13</v>
      </c>
      <c r="T6" s="30">
        <f t="shared" si="3"/>
        <v>-6</v>
      </c>
      <c r="U6" s="29">
        <f>SUM(H9,H21,H11,H4,G7,G17)</f>
        <v>2</v>
      </c>
      <c r="V6" s="27">
        <f>SUM(G9,G21,G11,G4,H7,H17)</f>
        <v>4</v>
      </c>
      <c r="W6" s="30">
        <f t="shared" si="4"/>
        <v>-2</v>
      </c>
      <c r="X6" s="31">
        <f t="shared" si="5"/>
        <v>5</v>
      </c>
      <c r="Y6" s="19">
        <f t="shared" si="6"/>
        <v>5</v>
      </c>
      <c r="Z6" s="19">
        <f t="shared" si="7"/>
        <v>5</v>
      </c>
      <c r="AA6" s="19">
        <f t="shared" si="8"/>
        <v>55</v>
      </c>
    </row>
    <row r="7" spans="1:27" ht="12.75">
      <c r="A7" s="20" t="s">
        <v>202</v>
      </c>
      <c r="B7" s="21" t="s">
        <v>126</v>
      </c>
      <c r="C7" s="23" t="str">
        <f>A6</f>
        <v>Pingel, Leon</v>
      </c>
      <c r="D7" s="23" t="str">
        <f>A7</f>
        <v>Rommelspacher, David</v>
      </c>
      <c r="E7" s="24">
        <v>0</v>
      </c>
      <c r="F7" s="24">
        <v>3</v>
      </c>
      <c r="G7" s="25">
        <f t="shared" si="0"/>
        <v>0</v>
      </c>
      <c r="H7" s="25">
        <f t="shared" si="1"/>
        <v>1</v>
      </c>
      <c r="J7" s="32" t="str">
        <f t="shared" si="2"/>
        <v>Rommelspacher, David</v>
      </c>
      <c r="K7" s="33" t="str">
        <f>F20&amp;" : "&amp;E20</f>
        <v>2 : 3</v>
      </c>
      <c r="L7" s="33" t="str">
        <f>F12&amp;" : "&amp;E12</f>
        <v>0 : 3</v>
      </c>
      <c r="M7" s="33" t="str">
        <f>F3&amp;" : "&amp;E3</f>
        <v>1 : 3</v>
      </c>
      <c r="N7" s="33" t="str">
        <f>F14&amp;" : "&amp;E14</f>
        <v>3 : 0</v>
      </c>
      <c r="O7" s="33" t="str">
        <f>F7&amp;" : "&amp;E7</f>
        <v>3 : 0</v>
      </c>
      <c r="P7" s="26"/>
      <c r="Q7" s="34" t="str">
        <f>E10&amp;" : "&amp;F10</f>
        <v>3 : 0</v>
      </c>
      <c r="R7" s="35">
        <f>SUM(F20,F12,F3,F14,F7,E10)</f>
        <v>12</v>
      </c>
      <c r="S7" s="33">
        <f>SUM(E20,E12,E3,E14,E7,F10)</f>
        <v>9</v>
      </c>
      <c r="T7" s="36">
        <f t="shared" si="3"/>
        <v>3</v>
      </c>
      <c r="U7" s="35">
        <f>SUM(H20,H12,H3,H14,H7,G10)</f>
        <v>3</v>
      </c>
      <c r="V7" s="33">
        <f>SUM(G20,G12,G3,G14,G7,H10)</f>
        <v>3</v>
      </c>
      <c r="W7" s="36">
        <f t="shared" si="4"/>
        <v>0</v>
      </c>
      <c r="X7" s="37">
        <f t="shared" si="5"/>
        <v>4</v>
      </c>
      <c r="Y7" s="19">
        <f t="shared" si="6"/>
        <v>4</v>
      </c>
      <c r="Z7" s="19">
        <f t="shared" si="7"/>
        <v>4</v>
      </c>
      <c r="AA7" s="19">
        <f t="shared" si="8"/>
        <v>44</v>
      </c>
    </row>
    <row r="8" spans="1:27" ht="12.75">
      <c r="A8" s="20" t="s">
        <v>203</v>
      </c>
      <c r="B8" s="21" t="s">
        <v>99</v>
      </c>
      <c r="C8" s="23" t="str">
        <f>A3</f>
        <v>Pravych, David</v>
      </c>
      <c r="D8" s="23" t="str">
        <f>A5</f>
        <v>Schubert, Cederic</v>
      </c>
      <c r="E8" s="24">
        <v>3</v>
      </c>
      <c r="F8" s="24">
        <v>0</v>
      </c>
      <c r="G8" s="25">
        <f t="shared" si="0"/>
        <v>1</v>
      </c>
      <c r="H8" s="25">
        <f t="shared" si="1"/>
        <v>0</v>
      </c>
      <c r="J8" s="12" t="str">
        <f t="shared" si="2"/>
        <v>Hildebrand, Phillip</v>
      </c>
      <c r="K8" s="27" t="str">
        <f>F13&amp;" : "&amp;E13</f>
        <v>0 : 3</v>
      </c>
      <c r="L8" s="27" t="str">
        <f>F2&amp;" : "&amp;E2</f>
        <v>0 : 3</v>
      </c>
      <c r="M8" s="27" t="str">
        <f>F15&amp;" : "&amp;E15</f>
        <v>0 : 3</v>
      </c>
      <c r="N8" s="27" t="str">
        <f>F6&amp;" : "&amp;E6</f>
        <v>2 : 3</v>
      </c>
      <c r="O8" s="27" t="str">
        <f>F17&amp;" : "&amp;E17</f>
        <v>0 : 3</v>
      </c>
      <c r="P8" s="27" t="str">
        <f>F10&amp;" : "&amp;E10</f>
        <v>0 : 3</v>
      </c>
      <c r="Q8" s="38"/>
      <c r="R8" s="39">
        <f>SUM(F13,F2,F15,F6,F17,F10)</f>
        <v>2</v>
      </c>
      <c r="S8" s="40">
        <f>SUM(E13,E2,E15,E6,E17,E10)</f>
        <v>18</v>
      </c>
      <c r="T8" s="41">
        <f t="shared" si="3"/>
        <v>-16</v>
      </c>
      <c r="U8" s="39">
        <f>SUM(H13,H2,H15,H6,H17,H10)</f>
        <v>0</v>
      </c>
      <c r="V8" s="40">
        <f>SUM(G13,G2,G15,G6,G17,G10)</f>
        <v>6</v>
      </c>
      <c r="W8" s="41">
        <f t="shared" si="4"/>
        <v>-6</v>
      </c>
      <c r="X8" s="31">
        <f t="shared" si="5"/>
        <v>7</v>
      </c>
      <c r="Y8" s="19">
        <f t="shared" si="6"/>
        <v>7</v>
      </c>
      <c r="Z8" s="19">
        <f t="shared" si="7"/>
        <v>7</v>
      </c>
      <c r="AA8" s="19">
        <f t="shared" si="8"/>
        <v>77</v>
      </c>
    </row>
    <row r="9" spans="1:8" ht="12.75">
      <c r="A9" s="42"/>
      <c r="B9" s="21" t="s">
        <v>100</v>
      </c>
      <c r="C9" s="22" t="str">
        <f>A2</f>
        <v>Mohr, Alexander</v>
      </c>
      <c r="D9" s="22" t="str">
        <f>A6</f>
        <v>Pingel, Leon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127</v>
      </c>
      <c r="C10" s="23" t="str">
        <f>A7</f>
        <v>Rommelspacher, David</v>
      </c>
      <c r="D10" s="23" t="str">
        <f>A8</f>
        <v>Hildebrand, Phillip</v>
      </c>
      <c r="E10" s="24">
        <v>3</v>
      </c>
      <c r="F10" s="24">
        <v>0</v>
      </c>
      <c r="G10" s="25">
        <f t="shared" si="0"/>
        <v>1</v>
      </c>
      <c r="H10" s="25">
        <f t="shared" si="1"/>
        <v>0</v>
      </c>
    </row>
    <row r="11" spans="1:8" ht="12.75">
      <c r="A11" s="10"/>
      <c r="B11" s="21" t="s">
        <v>101</v>
      </c>
      <c r="C11" s="23" t="str">
        <f>A4</f>
        <v>Lindemann, Tim</v>
      </c>
      <c r="D11" s="23" t="str">
        <f>A6</f>
        <v>Pingel, Leon</v>
      </c>
      <c r="E11" s="24">
        <v>3</v>
      </c>
      <c r="F11" s="24">
        <v>1</v>
      </c>
      <c r="G11" s="25">
        <f t="shared" si="0"/>
        <v>1</v>
      </c>
      <c r="H11" s="25">
        <f t="shared" si="1"/>
        <v>0</v>
      </c>
    </row>
    <row r="12" spans="1:8" ht="12.75">
      <c r="A12" s="10"/>
      <c r="B12" s="21" t="s">
        <v>102</v>
      </c>
      <c r="C12" s="23" t="str">
        <f>A3</f>
        <v>Pravych, David</v>
      </c>
      <c r="D12" s="23" t="str">
        <f>A7</f>
        <v>Rommelspacher, David</v>
      </c>
      <c r="E12" s="24">
        <v>3</v>
      </c>
      <c r="F12" s="24">
        <v>0</v>
      </c>
      <c r="G12" s="25">
        <f t="shared" si="0"/>
        <v>1</v>
      </c>
      <c r="H12" s="25">
        <f t="shared" si="1"/>
        <v>0</v>
      </c>
    </row>
    <row r="13" spans="1:8" ht="12.75">
      <c r="A13" s="10"/>
      <c r="B13" s="21" t="s">
        <v>128</v>
      </c>
      <c r="C13" s="23" t="str">
        <f>A2</f>
        <v>Mohr, Alexander</v>
      </c>
      <c r="D13" s="22" t="str">
        <f>A8</f>
        <v>Hildebrand, Phillip</v>
      </c>
      <c r="E13" s="24">
        <v>3</v>
      </c>
      <c r="F13" s="24">
        <v>0</v>
      </c>
      <c r="G13" s="25">
        <f t="shared" si="0"/>
        <v>1</v>
      </c>
      <c r="H13" s="25">
        <f t="shared" si="1"/>
        <v>0</v>
      </c>
    </row>
    <row r="14" spans="2:8" ht="12.75">
      <c r="B14" s="21" t="s">
        <v>103</v>
      </c>
      <c r="C14" s="23" t="str">
        <f>A5</f>
        <v>Schubert, Cederic</v>
      </c>
      <c r="D14" s="23" t="str">
        <f>A7</f>
        <v>Rommelspacher, David</v>
      </c>
      <c r="E14" s="24">
        <v>0</v>
      </c>
      <c r="F14" s="24">
        <v>3</v>
      </c>
      <c r="G14" s="25">
        <f t="shared" si="0"/>
        <v>0</v>
      </c>
      <c r="H14" s="25">
        <f t="shared" si="1"/>
        <v>1</v>
      </c>
    </row>
    <row r="15" spans="2:8" ht="12.75">
      <c r="B15" s="21" t="s">
        <v>104</v>
      </c>
      <c r="C15" s="23" t="str">
        <f>A4</f>
        <v>Lindemann, Tim</v>
      </c>
      <c r="D15" s="23" t="str">
        <f>A8</f>
        <v>Hildebrand, Phillip</v>
      </c>
      <c r="E15" s="24">
        <v>3</v>
      </c>
      <c r="F15" s="24">
        <v>0</v>
      </c>
      <c r="G15" s="25">
        <f t="shared" si="0"/>
        <v>1</v>
      </c>
      <c r="H15" s="25">
        <f t="shared" si="1"/>
        <v>0</v>
      </c>
    </row>
    <row r="16" spans="2:8" ht="12.75">
      <c r="B16" s="21" t="s">
        <v>129</v>
      </c>
      <c r="C16" s="23" t="str">
        <f>A2</f>
        <v>Mohr, Alexander</v>
      </c>
      <c r="D16" s="23" t="str">
        <f>A3</f>
        <v>Pravych, David</v>
      </c>
      <c r="E16" s="24">
        <v>1</v>
      </c>
      <c r="F16" s="24">
        <v>3</v>
      </c>
      <c r="G16" s="25">
        <f t="shared" si="0"/>
        <v>0</v>
      </c>
      <c r="H16" s="25">
        <f t="shared" si="1"/>
        <v>1</v>
      </c>
    </row>
    <row r="17" spans="2:8" ht="12.75">
      <c r="B17" s="21" t="s">
        <v>204</v>
      </c>
      <c r="C17" s="23" t="str">
        <f>A6</f>
        <v>Pingel, Leon</v>
      </c>
      <c r="D17" s="23" t="str">
        <f>A8</f>
        <v>Hildebrand, Phillip</v>
      </c>
      <c r="E17" s="24">
        <v>3</v>
      </c>
      <c r="F17" s="24">
        <v>0</v>
      </c>
      <c r="G17" s="25">
        <f t="shared" si="0"/>
        <v>1</v>
      </c>
      <c r="H17" s="25">
        <f t="shared" si="1"/>
        <v>0</v>
      </c>
    </row>
    <row r="18" spans="2:8" ht="12.75">
      <c r="B18" s="21" t="s">
        <v>205</v>
      </c>
      <c r="C18" s="23" t="str">
        <f>A2</f>
        <v>Mohr, Alexander</v>
      </c>
      <c r="D18" s="22" t="str">
        <f>A5</f>
        <v>Schubert, Cederic</v>
      </c>
      <c r="E18" s="24">
        <v>3</v>
      </c>
      <c r="F18" s="24">
        <v>0</v>
      </c>
      <c r="G18" s="25">
        <f t="shared" si="0"/>
        <v>1</v>
      </c>
      <c r="H18" s="25">
        <f t="shared" si="1"/>
        <v>0</v>
      </c>
    </row>
    <row r="19" spans="2:8" ht="12.75">
      <c r="B19" s="21" t="s">
        <v>206</v>
      </c>
      <c r="C19" s="23" t="str">
        <f>A3</f>
        <v>Pravych, David</v>
      </c>
      <c r="D19" s="23" t="str">
        <f>A4</f>
        <v>Lindemann, Tim</v>
      </c>
      <c r="E19" s="24">
        <v>3</v>
      </c>
      <c r="F19" s="24">
        <v>0</v>
      </c>
      <c r="G19" s="25">
        <f t="shared" si="0"/>
        <v>1</v>
      </c>
      <c r="H19" s="25">
        <f t="shared" si="1"/>
        <v>0</v>
      </c>
    </row>
    <row r="20" spans="2:8" ht="12.75">
      <c r="B20" s="21" t="s">
        <v>207</v>
      </c>
      <c r="C20" s="23" t="str">
        <f>A2</f>
        <v>Mohr, Alexander</v>
      </c>
      <c r="D20" s="23" t="str">
        <f>A7</f>
        <v>Rommelspacher, David</v>
      </c>
      <c r="E20" s="24">
        <v>3</v>
      </c>
      <c r="F20" s="24">
        <v>2</v>
      </c>
      <c r="G20" s="25">
        <f t="shared" si="0"/>
        <v>1</v>
      </c>
      <c r="H20" s="25">
        <f t="shared" si="1"/>
        <v>0</v>
      </c>
    </row>
    <row r="21" spans="2:8" ht="12.75">
      <c r="B21" s="21" t="s">
        <v>208</v>
      </c>
      <c r="C21" s="22" t="str">
        <f>A3</f>
        <v>Pravych, David</v>
      </c>
      <c r="D21" s="22" t="str">
        <f>A6</f>
        <v>Pingel, Leon</v>
      </c>
      <c r="E21" s="24">
        <v>3</v>
      </c>
      <c r="F21" s="24">
        <v>0</v>
      </c>
      <c r="G21" s="25">
        <f t="shared" si="0"/>
        <v>1</v>
      </c>
      <c r="H21" s="25">
        <f t="shared" si="1"/>
        <v>0</v>
      </c>
    </row>
    <row r="22" spans="2:8" ht="12.75">
      <c r="B22" s="21" t="s">
        <v>209</v>
      </c>
      <c r="C22" s="23" t="str">
        <f>A4</f>
        <v>Lindemann, Tim</v>
      </c>
      <c r="D22" s="23" t="str">
        <f>A5</f>
        <v>Schubert, Cederic</v>
      </c>
      <c r="E22" s="24">
        <v>3</v>
      </c>
      <c r="F22" s="24">
        <v>0</v>
      </c>
      <c r="G22" s="25">
        <f t="shared" si="0"/>
        <v>1</v>
      </c>
      <c r="H22" s="25">
        <f t="shared" si="1"/>
        <v>0</v>
      </c>
    </row>
    <row r="23" spans="2:8" ht="12.75">
      <c r="B23" s="21"/>
      <c r="C23" s="23"/>
      <c r="D23" s="23"/>
      <c r="E23" s="42"/>
      <c r="F23" s="42"/>
      <c r="G23" s="43"/>
      <c r="H23" s="43"/>
    </row>
    <row r="24" spans="2:8" ht="12.75">
      <c r="B24" s="21"/>
      <c r="C24" s="23"/>
      <c r="D24" s="23"/>
      <c r="E24" s="42"/>
      <c r="F24" s="42"/>
      <c r="G24" s="43"/>
      <c r="H24" s="43"/>
    </row>
    <row r="25" spans="2:8" ht="12.75">
      <c r="B25" s="21"/>
      <c r="C25" s="22"/>
      <c r="D25" s="22"/>
      <c r="E25" s="42"/>
      <c r="F25" s="42"/>
      <c r="G25" s="43"/>
      <c r="H25" s="43"/>
    </row>
    <row r="26" spans="1:8" ht="12.75">
      <c r="A26" t="s">
        <v>210</v>
      </c>
      <c r="B26" s="21"/>
      <c r="C26" s="22"/>
      <c r="D26" s="22"/>
      <c r="E26" s="42"/>
      <c r="F26" s="42"/>
      <c r="G26" s="43"/>
      <c r="H26" s="43"/>
    </row>
    <row r="27" spans="1:8" ht="12.75">
      <c r="A27" t="s">
        <v>211</v>
      </c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</sheetData>
  <sheetProtection sheet="1" objects="1" scenarios="1"/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7"/>
  <dimension ref="A1:BJ38"/>
  <sheetViews>
    <sheetView workbookViewId="0" topLeftCell="A1">
      <selection activeCell="AL20" sqref="AL20"/>
    </sheetView>
  </sheetViews>
  <sheetFormatPr defaultColWidth="11.421875" defaultRowHeight="12.75"/>
  <cols>
    <col min="1" max="10" width="1.57421875" style="48" customWidth="1"/>
    <col min="11" max="11" width="3.8515625" style="48" customWidth="1"/>
    <col min="12" max="66" width="1.57421875" style="48" customWidth="1"/>
    <col min="67" max="16384" width="11.421875" style="48" customWidth="1"/>
  </cols>
  <sheetData>
    <row r="1" spans="1:60" ht="12.75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ht="12.75" customHeight="1" hidden="1">
      <c r="A2" s="50" t="b">
        <f>IF(#REF!=3,1,0)</f>
        <v>0</v>
      </c>
      <c r="B2" s="50" t="b">
        <f>IF(#REF!=3,1,0)</f>
        <v>0</v>
      </c>
      <c r="C2" s="50" t="b">
        <f>IF(#REF!=3,1,0)</f>
        <v>0</v>
      </c>
      <c r="D2" s="50" t="b">
        <f>IF(#REF!=3,1,0)</f>
        <v>0</v>
      </c>
      <c r="E2" s="50" t="b">
        <f>IF(#REF!=3,1,0)</f>
        <v>0</v>
      </c>
      <c r="F2" s="50" t="b">
        <f>IF(#REF!=3,1,0)</f>
        <v>0</v>
      </c>
      <c r="G2" s="50" t="b">
        <f>IF(#REF!=3,1,0)</f>
        <v>0</v>
      </c>
      <c r="H2" s="50" t="b">
        <f>IF(#REF!=3,1,0)</f>
        <v>0</v>
      </c>
      <c r="I2" s="50" t="b">
        <f>IF(#REF!=3,1,0)</f>
        <v>0</v>
      </c>
      <c r="J2" s="50" t="b">
        <f>IF(#REF!=3,1,0)</f>
        <v>0</v>
      </c>
      <c r="K2" s="50" t="b">
        <f>IF(#REF!=3,1,0)</f>
        <v>0</v>
      </c>
      <c r="L2" s="50" t="b">
        <f>IF(#REF!=3,1,0)</f>
        <v>0</v>
      </c>
      <c r="M2" s="50"/>
      <c r="N2" s="50" t="b">
        <f>IF(#REF!=3,1,0)</f>
        <v>0</v>
      </c>
      <c r="O2" s="50" t="b">
        <f>IF(#REF!=3,1,0)</f>
        <v>0</v>
      </c>
      <c r="P2" s="50" t="b">
        <f>IF(#REF!=3,1,0)</f>
        <v>0</v>
      </c>
      <c r="Q2" s="50" t="b">
        <f>IF(#REF!=3,1,0)</f>
        <v>0</v>
      </c>
      <c r="R2" s="50" t="b">
        <f>IF(#REF!=3,1,0)</f>
        <v>0</v>
      </c>
      <c r="S2" s="50" t="b">
        <f>IF(#REF!=3,1,0)</f>
        <v>0</v>
      </c>
      <c r="T2" s="50" t="b">
        <f>IF(#REF!=3,1,0)</f>
        <v>0</v>
      </c>
      <c r="U2" s="50" t="b">
        <f>IF(#REF!=3,1,0)</f>
        <v>0</v>
      </c>
      <c r="V2" s="50" t="b">
        <f>IF(#REF!=3,1,0)</f>
        <v>0</v>
      </c>
      <c r="W2" s="50" t="b">
        <f>IF(#REF!=3,1,0)</f>
        <v>0</v>
      </c>
      <c r="X2" s="50" t="b">
        <f>IF(#REF!=3,1,0)</f>
        <v>0</v>
      </c>
      <c r="Y2" s="50" t="b">
        <f>IF(#REF!=3,1,0)</f>
        <v>0</v>
      </c>
      <c r="Z2" s="51" t="e">
        <f>#REF!*2.5+#REF!-#REF!</f>
        <v>#REF!</v>
      </c>
      <c r="AA2" s="51" t="e">
        <f>#REF!*2.5+#REF!-#REF!</f>
        <v>#REF!</v>
      </c>
      <c r="AB2" s="51" t="e">
        <f>#REF!*2.5+#REF!-#REF!</f>
        <v>#REF!</v>
      </c>
      <c r="AC2" s="51" t="e">
        <f>#REF!*2.5+#REF!-#REF!</f>
        <v>#REF!</v>
      </c>
      <c r="AD2" s="50"/>
      <c r="AE2" s="50"/>
      <c r="AF2" s="50" t="b">
        <f>IF(#REF!=3,1,0)</f>
        <v>0</v>
      </c>
      <c r="AG2" s="50" t="b">
        <f>IF(#REF!=3,1,0)</f>
        <v>0</v>
      </c>
      <c r="AH2" s="50" t="b">
        <f>IF(#REF!=3,1,0)</f>
        <v>0</v>
      </c>
      <c r="AI2" s="50" t="b">
        <f>IF(#REF!=3,1,0)</f>
        <v>0</v>
      </c>
      <c r="AJ2" s="50" t="b">
        <f>IF(#REF!=3,1,0)</f>
        <v>0</v>
      </c>
      <c r="AK2" s="50" t="b">
        <f>IF(#REF!=3,1,0)</f>
        <v>0</v>
      </c>
      <c r="AL2" s="50" t="b">
        <f>IF(#REF!=3,1,0)</f>
        <v>0</v>
      </c>
      <c r="AM2" s="50" t="b">
        <f>IF(#REF!=3,1,0)</f>
        <v>0</v>
      </c>
      <c r="AN2" s="50" t="b">
        <f>IF(#REF!=3,1,0)</f>
        <v>0</v>
      </c>
      <c r="AO2" s="50" t="b">
        <f>IF(#REF!=3,1,0)</f>
        <v>0</v>
      </c>
      <c r="AP2" s="50" t="b">
        <f>IF(#REF!=3,1,0)</f>
        <v>0</v>
      </c>
      <c r="AQ2" s="50" t="b">
        <f>IF(#REF!=3,1,0)</f>
        <v>0</v>
      </c>
      <c r="AR2" s="50"/>
      <c r="AS2" s="50" t="b">
        <f>IF(#REF!=3,1,0)</f>
        <v>0</v>
      </c>
      <c r="AT2" s="50" t="b">
        <f>IF(#REF!=3,1,0)</f>
        <v>0</v>
      </c>
      <c r="AU2" s="50" t="b">
        <f>IF(#REF!=3,1,0)</f>
        <v>0</v>
      </c>
      <c r="AV2" s="50" t="b">
        <f>IF(#REF!=3,1,0)</f>
        <v>0</v>
      </c>
      <c r="AW2" s="50" t="b">
        <f>IF(#REF!=3,1,0)</f>
        <v>0</v>
      </c>
      <c r="AX2" s="50" t="b">
        <f>IF(#REF!=3,1,0)</f>
        <v>0</v>
      </c>
      <c r="AY2" s="50" t="b">
        <f>IF(#REF!=3,1,0)</f>
        <v>0</v>
      </c>
      <c r="AZ2" s="50" t="b">
        <f>IF(#REF!=3,1,0)</f>
        <v>0</v>
      </c>
      <c r="BA2" s="50" t="b">
        <f>IF(#REF!=3,1,0)</f>
        <v>0</v>
      </c>
      <c r="BB2" s="50" t="b">
        <f>IF(#REF!=3,1,0)</f>
        <v>0</v>
      </c>
      <c r="BC2" s="50" t="b">
        <f>IF(#REF!=3,1,0)</f>
        <v>0</v>
      </c>
      <c r="BD2" s="50" t="b">
        <f>IF(#REF!=3,1,0)</f>
        <v>0</v>
      </c>
      <c r="BE2" s="51" t="e">
        <f>#REF!*2.5+#REF!-#REF!</f>
        <v>#REF!</v>
      </c>
      <c r="BF2" s="51" t="e">
        <f>#REF!*2.5+#REF!-#REF!</f>
        <v>#REF!</v>
      </c>
      <c r="BG2" s="51" t="e">
        <f>#REF!*2.5+#REF!-#REF!</f>
        <v>#REF!</v>
      </c>
      <c r="BH2" s="51" t="e">
        <f>#REF!*2.5+#REF!-#REF!</f>
        <v>#REF!</v>
      </c>
    </row>
    <row r="3" spans="1:60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1"/>
      <c r="AB3" s="51"/>
      <c r="AC3" s="51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51"/>
      <c r="BG3" s="51"/>
      <c r="BH3" s="51"/>
    </row>
    <row r="4" spans="1:60" ht="1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2" customHeight="1">
      <c r="A5" s="52"/>
      <c r="B5" s="53"/>
      <c r="C5" s="52" t="s">
        <v>212</v>
      </c>
      <c r="D5" s="53"/>
      <c r="E5" s="53"/>
      <c r="F5" s="53"/>
      <c r="G5" s="53"/>
      <c r="H5" s="53"/>
      <c r="I5" s="53"/>
      <c r="J5" s="53"/>
      <c r="K5" s="54"/>
      <c r="L5" s="50"/>
      <c r="M5" s="50"/>
      <c r="N5" s="52" t="s">
        <v>212</v>
      </c>
      <c r="O5" s="53"/>
      <c r="P5" s="53"/>
      <c r="Q5" s="53"/>
      <c r="R5" s="53"/>
      <c r="S5" s="53"/>
      <c r="T5" s="53"/>
      <c r="U5" s="55"/>
      <c r="V5" s="55"/>
      <c r="W5" s="56"/>
      <c r="X5" s="50"/>
      <c r="Y5" s="50"/>
      <c r="Z5" s="50"/>
      <c r="AA5" s="50"/>
      <c r="AB5" s="50"/>
      <c r="AC5" s="50"/>
      <c r="AD5" s="50"/>
      <c r="AE5" s="50"/>
      <c r="AF5" s="50"/>
      <c r="AG5" s="57"/>
      <c r="AH5" s="57"/>
      <c r="AI5" s="57"/>
      <c r="AJ5" s="50"/>
      <c r="AK5" s="50"/>
      <c r="AL5" s="50"/>
      <c r="AM5" s="50"/>
      <c r="AN5" s="50"/>
      <c r="AO5" s="50"/>
      <c r="AP5" s="50"/>
      <c r="AQ5" s="50"/>
      <c r="AR5" s="50"/>
      <c r="AS5" s="57"/>
      <c r="AT5" s="57"/>
      <c r="AU5" s="57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0" ht="12" customHeight="1">
      <c r="A6" s="58"/>
      <c r="B6" s="58"/>
      <c r="C6" s="58"/>
      <c r="D6" s="58"/>
      <c r="E6" s="58"/>
      <c r="F6" s="58"/>
      <c r="G6" s="59"/>
      <c r="H6" s="59"/>
      <c r="I6" s="60">
        <v>3</v>
      </c>
      <c r="J6" s="61" t="s">
        <v>133</v>
      </c>
      <c r="K6" s="62">
        <v>0</v>
      </c>
      <c r="L6" s="50"/>
      <c r="M6" s="50"/>
      <c r="N6" s="50"/>
      <c r="O6" s="50"/>
      <c r="P6" s="50"/>
      <c r="Q6" s="50"/>
      <c r="R6" s="50"/>
      <c r="S6" s="50"/>
      <c r="T6" s="50"/>
      <c r="U6" s="63"/>
      <c r="V6" s="64"/>
      <c r="W6" s="65"/>
      <c r="X6" s="50"/>
      <c r="Y6" s="50"/>
      <c r="Z6" s="50"/>
      <c r="AA6" s="50"/>
      <c r="AB6" s="50"/>
      <c r="AC6" s="50"/>
      <c r="AD6" s="50"/>
      <c r="AE6" s="50"/>
      <c r="AF6" s="50"/>
      <c r="AG6" s="57"/>
      <c r="AH6" s="57"/>
      <c r="AI6" s="57"/>
      <c r="AJ6" s="50"/>
      <c r="AK6" s="50"/>
      <c r="AL6" s="50"/>
      <c r="AM6" s="50"/>
      <c r="AN6" s="50"/>
      <c r="AO6" s="50"/>
      <c r="AP6" s="50"/>
      <c r="AQ6" s="50"/>
      <c r="AR6" s="50"/>
      <c r="AS6" s="57"/>
      <c r="AT6" s="57"/>
      <c r="AU6" s="57"/>
      <c r="AV6" s="50"/>
      <c r="AW6" s="50"/>
      <c r="AX6" s="66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60" ht="12" customHeight="1">
      <c r="A7" s="52"/>
      <c r="B7" s="53"/>
      <c r="C7" s="52" t="s">
        <v>213</v>
      </c>
      <c r="D7" s="53"/>
      <c r="E7" s="53"/>
      <c r="F7" s="53"/>
      <c r="G7" s="53"/>
      <c r="H7" s="53"/>
      <c r="I7" s="55"/>
      <c r="J7" s="55"/>
      <c r="K7" s="56"/>
      <c r="L7" s="50"/>
      <c r="M7" s="50"/>
      <c r="N7" s="67"/>
      <c r="O7" s="68"/>
      <c r="P7" s="50"/>
      <c r="Q7" s="50"/>
      <c r="R7" s="50"/>
      <c r="S7" s="50"/>
      <c r="T7" s="50"/>
      <c r="U7" s="69">
        <v>3</v>
      </c>
      <c r="V7" s="70" t="s">
        <v>133</v>
      </c>
      <c r="W7" s="71">
        <v>0</v>
      </c>
      <c r="X7" s="50"/>
      <c r="Y7" s="50"/>
      <c r="Z7" s="50"/>
      <c r="AA7" s="52" t="s">
        <v>212</v>
      </c>
      <c r="AB7" s="53"/>
      <c r="AC7" s="53"/>
      <c r="AD7" s="53"/>
      <c r="AE7" s="53"/>
      <c r="AF7" s="53"/>
      <c r="AG7" s="55"/>
      <c r="AH7" s="55"/>
      <c r="AI7" s="55"/>
      <c r="AJ7" s="54"/>
      <c r="AK7" s="50"/>
      <c r="AL7" s="50"/>
      <c r="AM7" s="50"/>
      <c r="AN7" s="50"/>
      <c r="AO7" s="50"/>
      <c r="AP7" s="50"/>
      <c r="AQ7" s="50"/>
      <c r="AR7" s="50"/>
      <c r="AS7" s="57"/>
      <c r="AT7" s="57"/>
      <c r="AU7" s="57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1:60" ht="12" customHeight="1">
      <c r="A8" s="50"/>
      <c r="B8" s="50"/>
      <c r="C8" s="50"/>
      <c r="D8" s="50"/>
      <c r="E8" s="50"/>
      <c r="F8" s="50"/>
      <c r="G8" s="50"/>
      <c r="H8" s="50"/>
      <c r="I8" s="57"/>
      <c r="J8" s="57"/>
      <c r="K8" s="57"/>
      <c r="L8" s="50"/>
      <c r="M8" s="50"/>
      <c r="N8" s="50"/>
      <c r="O8" s="50"/>
      <c r="P8" s="50"/>
      <c r="Q8" s="50"/>
      <c r="R8" s="50"/>
      <c r="S8" s="50"/>
      <c r="T8" s="50"/>
      <c r="U8" s="72"/>
      <c r="V8" s="73"/>
      <c r="W8" s="74"/>
      <c r="X8" s="50"/>
      <c r="Y8" s="50"/>
      <c r="Z8" s="50"/>
      <c r="AA8" s="75"/>
      <c r="AB8" s="50"/>
      <c r="AC8" s="50"/>
      <c r="AD8" s="50"/>
      <c r="AE8" s="50"/>
      <c r="AF8" s="50"/>
      <c r="AG8" s="57"/>
      <c r="AH8" s="63"/>
      <c r="AI8" s="64"/>
      <c r="AJ8" s="76"/>
      <c r="AK8" s="50"/>
      <c r="AL8" s="50"/>
      <c r="AM8" s="50"/>
      <c r="AN8" s="50"/>
      <c r="AO8" s="50"/>
      <c r="AP8" s="50"/>
      <c r="AQ8" s="50"/>
      <c r="AR8" s="50"/>
      <c r="AS8" s="57"/>
      <c r="AT8" s="57"/>
      <c r="AU8" s="57"/>
      <c r="AV8" s="50"/>
      <c r="AW8" s="50"/>
      <c r="AX8" s="66" t="s">
        <v>134</v>
      </c>
      <c r="AY8" s="50"/>
      <c r="AZ8" s="50"/>
      <c r="BA8" s="50"/>
      <c r="BB8" s="50"/>
      <c r="BC8" s="50"/>
      <c r="BD8" s="50"/>
      <c r="BE8" s="50"/>
      <c r="BF8" s="50"/>
      <c r="BG8" s="50"/>
      <c r="BH8" s="50"/>
    </row>
    <row r="9" spans="1:62" ht="12" customHeight="1">
      <c r="A9" s="52"/>
      <c r="B9" s="53"/>
      <c r="C9" s="52" t="s">
        <v>214</v>
      </c>
      <c r="D9" s="53"/>
      <c r="E9" s="53"/>
      <c r="F9" s="53"/>
      <c r="G9" s="53"/>
      <c r="H9" s="53"/>
      <c r="I9" s="55"/>
      <c r="J9" s="55"/>
      <c r="K9" s="56"/>
      <c r="L9" s="50"/>
      <c r="M9" s="50"/>
      <c r="N9" s="52" t="s">
        <v>215</v>
      </c>
      <c r="O9" s="53"/>
      <c r="P9" s="53"/>
      <c r="Q9" s="53"/>
      <c r="R9" s="53"/>
      <c r="S9" s="53"/>
      <c r="T9" s="53"/>
      <c r="U9" s="55"/>
      <c r="V9" s="55"/>
      <c r="W9" s="56"/>
      <c r="X9" s="50"/>
      <c r="Y9" s="50"/>
      <c r="Z9" s="59"/>
      <c r="AA9" s="68"/>
      <c r="AB9" s="50"/>
      <c r="AC9" s="50"/>
      <c r="AD9" s="50"/>
      <c r="AE9" s="50"/>
      <c r="AF9" s="50"/>
      <c r="AG9" s="77"/>
      <c r="AH9" s="78"/>
      <c r="AI9" s="77"/>
      <c r="AJ9" s="79"/>
      <c r="AK9" s="50"/>
      <c r="AL9" s="50"/>
      <c r="AM9" s="50"/>
      <c r="AN9" s="50"/>
      <c r="AO9" s="50"/>
      <c r="AP9" s="50"/>
      <c r="AQ9" s="50"/>
      <c r="AR9" s="50"/>
      <c r="AS9" s="57"/>
      <c r="AT9" s="57"/>
      <c r="AU9" s="57"/>
      <c r="AV9" s="50"/>
      <c r="AW9" s="50"/>
      <c r="AX9" s="52" t="s">
        <v>173</v>
      </c>
      <c r="AY9" s="53"/>
      <c r="AZ9" s="53"/>
      <c r="BA9" s="53"/>
      <c r="BB9" s="53"/>
      <c r="BC9" s="53"/>
      <c r="BD9" s="53"/>
      <c r="BE9" s="53"/>
      <c r="BF9" s="53"/>
      <c r="BG9" s="53"/>
      <c r="BH9" s="54"/>
      <c r="BI9" s="50"/>
      <c r="BJ9" s="50"/>
    </row>
    <row r="10" spans="1:62" ht="12" customHeight="1">
      <c r="A10" s="58"/>
      <c r="B10" s="58"/>
      <c r="C10" s="58"/>
      <c r="D10" s="58"/>
      <c r="E10" s="58"/>
      <c r="F10" s="58"/>
      <c r="G10" s="59"/>
      <c r="H10" s="59"/>
      <c r="I10" s="60">
        <v>2</v>
      </c>
      <c r="J10" s="61" t="s">
        <v>133</v>
      </c>
      <c r="K10" s="62">
        <v>3</v>
      </c>
      <c r="L10" s="50"/>
      <c r="M10" s="50"/>
      <c r="N10" s="50"/>
      <c r="O10" s="50"/>
      <c r="P10" s="50"/>
      <c r="Q10" s="50"/>
      <c r="R10" s="50"/>
      <c r="S10" s="50"/>
      <c r="T10" s="50"/>
      <c r="U10" s="57"/>
      <c r="V10" s="57"/>
      <c r="W10" s="57"/>
      <c r="X10" s="50"/>
      <c r="Y10" s="50"/>
      <c r="Z10" s="50"/>
      <c r="AA10" s="50"/>
      <c r="AB10" s="50"/>
      <c r="AC10" s="50"/>
      <c r="AD10" s="50"/>
      <c r="AE10" s="50"/>
      <c r="AF10" s="50"/>
      <c r="AG10" s="57"/>
      <c r="AH10" s="80"/>
      <c r="AI10" s="57"/>
      <c r="AJ10" s="79"/>
      <c r="AK10" s="50"/>
      <c r="AL10" s="50"/>
      <c r="AM10" s="50"/>
      <c r="AN10" s="50"/>
      <c r="AO10" s="50"/>
      <c r="AP10" s="50"/>
      <c r="AQ10" s="50"/>
      <c r="AR10" s="50"/>
      <c r="AS10" s="57"/>
      <c r="AT10" s="57"/>
      <c r="AU10" s="57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</row>
    <row r="11" spans="1:62" ht="12" customHeight="1">
      <c r="A11" s="52"/>
      <c r="B11" s="53"/>
      <c r="C11" s="20"/>
      <c r="D11" s="53" t="s">
        <v>215</v>
      </c>
      <c r="E11" s="53"/>
      <c r="F11" s="53"/>
      <c r="G11" s="53"/>
      <c r="H11" s="53"/>
      <c r="I11" s="55"/>
      <c r="J11" s="55"/>
      <c r="K11" s="56"/>
      <c r="L11" s="50"/>
      <c r="M11" s="50"/>
      <c r="N11" s="50"/>
      <c r="O11" s="50"/>
      <c r="P11" s="50"/>
      <c r="Q11" s="50"/>
      <c r="R11" s="50"/>
      <c r="S11" s="50"/>
      <c r="T11" s="50"/>
      <c r="U11" s="57"/>
      <c r="V11" s="57"/>
      <c r="W11" s="57"/>
      <c r="X11" s="50"/>
      <c r="Y11" s="50"/>
      <c r="Z11" s="50"/>
      <c r="AA11" s="81"/>
      <c r="AB11" s="50"/>
      <c r="AC11" s="50"/>
      <c r="AD11" s="50"/>
      <c r="AE11" s="50"/>
      <c r="AF11" s="50"/>
      <c r="AG11" s="57"/>
      <c r="AH11" s="80">
        <v>0</v>
      </c>
      <c r="AI11" s="57" t="s">
        <v>133</v>
      </c>
      <c r="AJ11" s="79">
        <v>3</v>
      </c>
      <c r="AK11" s="50"/>
      <c r="AL11" s="50"/>
      <c r="AM11" s="50"/>
      <c r="AN11" s="50"/>
      <c r="AO11" s="50"/>
      <c r="AP11" s="50"/>
      <c r="AQ11" s="50"/>
      <c r="AR11" s="50"/>
      <c r="AS11" s="57"/>
      <c r="AT11" s="57"/>
      <c r="AU11" s="57"/>
      <c r="AV11" s="50"/>
      <c r="AW11" s="50"/>
      <c r="AX11" s="52" t="s">
        <v>212</v>
      </c>
      <c r="AY11" s="53"/>
      <c r="AZ11" s="53"/>
      <c r="BA11" s="53"/>
      <c r="BB11" s="53"/>
      <c r="BC11" s="53"/>
      <c r="BD11" s="53"/>
      <c r="BE11" s="53"/>
      <c r="BF11" s="53"/>
      <c r="BG11" s="53"/>
      <c r="BH11" s="54"/>
      <c r="BI11" s="50"/>
      <c r="BJ11" s="50"/>
    </row>
    <row r="12" spans="1:62" ht="12" customHeight="1">
      <c r="A12" s="50"/>
      <c r="B12" s="50"/>
      <c r="C12" s="50"/>
      <c r="D12" s="50"/>
      <c r="E12" s="50"/>
      <c r="F12" s="50"/>
      <c r="G12" s="50"/>
      <c r="H12" s="50"/>
      <c r="I12" s="57"/>
      <c r="J12" s="57"/>
      <c r="K12" s="57"/>
      <c r="L12" s="50"/>
      <c r="M12" s="50"/>
      <c r="N12" s="50"/>
      <c r="O12" s="50"/>
      <c r="P12" s="50"/>
      <c r="Q12" s="50"/>
      <c r="R12" s="50"/>
      <c r="S12" s="50"/>
      <c r="T12" s="50"/>
      <c r="U12" s="57"/>
      <c r="V12" s="57"/>
      <c r="W12" s="57"/>
      <c r="X12" s="50"/>
      <c r="Y12" s="50"/>
      <c r="Z12" s="50"/>
      <c r="AA12" s="50"/>
      <c r="AB12" s="50"/>
      <c r="AC12" s="50"/>
      <c r="AD12" s="50"/>
      <c r="AE12" s="50"/>
      <c r="AF12" s="50"/>
      <c r="AG12" s="57"/>
      <c r="AH12" s="80"/>
      <c r="AI12" s="57"/>
      <c r="AJ12" s="79"/>
      <c r="AK12" s="50"/>
      <c r="AL12" s="50"/>
      <c r="AM12" s="81"/>
      <c r="AN12" s="50"/>
      <c r="AO12" s="50"/>
      <c r="AP12" s="50"/>
      <c r="AQ12" s="50"/>
      <c r="AR12" s="50"/>
      <c r="AS12" s="57"/>
      <c r="AT12" s="57"/>
      <c r="AU12" s="57"/>
      <c r="AV12" s="50"/>
      <c r="AW12" s="50"/>
      <c r="AX12" s="52" t="s">
        <v>189</v>
      </c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50"/>
      <c r="BJ12" s="50"/>
    </row>
    <row r="13" spans="1:62" ht="12" customHeight="1">
      <c r="A13" s="52"/>
      <c r="B13" s="53"/>
      <c r="C13" s="20"/>
      <c r="D13" s="53" t="s">
        <v>189</v>
      </c>
      <c r="E13" s="53"/>
      <c r="F13" s="53"/>
      <c r="G13" s="53"/>
      <c r="H13" s="53"/>
      <c r="I13" s="55"/>
      <c r="J13" s="55"/>
      <c r="K13" s="56"/>
      <c r="L13" s="50"/>
      <c r="M13" s="50"/>
      <c r="N13" s="20"/>
      <c r="O13" s="53" t="s">
        <v>216</v>
      </c>
      <c r="P13" s="53"/>
      <c r="Q13" s="53"/>
      <c r="R13" s="53"/>
      <c r="S13" s="53"/>
      <c r="T13" s="53"/>
      <c r="U13" s="55"/>
      <c r="V13" s="55"/>
      <c r="W13" s="56"/>
      <c r="X13" s="50"/>
      <c r="Y13" s="50"/>
      <c r="Z13" s="50"/>
      <c r="AA13" s="50"/>
      <c r="AB13" s="50"/>
      <c r="AC13" s="50"/>
      <c r="AD13" s="50"/>
      <c r="AE13" s="50"/>
      <c r="AF13" s="50"/>
      <c r="AG13" s="57"/>
      <c r="AH13" s="80"/>
      <c r="AI13" s="57"/>
      <c r="AJ13" s="79"/>
      <c r="AK13" s="59"/>
      <c r="AL13" s="59"/>
      <c r="AM13" s="68"/>
      <c r="AN13" s="50"/>
      <c r="AO13" s="50"/>
      <c r="AP13" s="50"/>
      <c r="AQ13" s="50"/>
      <c r="AR13" s="50"/>
      <c r="AS13" s="77"/>
      <c r="AT13" s="70"/>
      <c r="AU13" s="77"/>
      <c r="AV13" s="50"/>
      <c r="AW13" s="50"/>
      <c r="AX13" s="52" t="s">
        <v>197</v>
      </c>
      <c r="AY13" s="53"/>
      <c r="AZ13" s="53"/>
      <c r="BA13" s="53"/>
      <c r="BB13" s="53"/>
      <c r="BC13" s="53"/>
      <c r="BD13" s="53"/>
      <c r="BE13" s="53"/>
      <c r="BF13" s="53"/>
      <c r="BG13" s="53"/>
      <c r="BH13" s="54"/>
      <c r="BI13" s="50"/>
      <c r="BJ13" s="50"/>
    </row>
    <row r="14" spans="1:62" ht="12" customHeight="1">
      <c r="A14" s="58"/>
      <c r="B14" s="58"/>
      <c r="C14" s="58"/>
      <c r="D14" s="58"/>
      <c r="E14" s="58"/>
      <c r="F14" s="58"/>
      <c r="G14" s="59"/>
      <c r="H14" s="59"/>
      <c r="I14" s="60">
        <v>3</v>
      </c>
      <c r="J14" s="61" t="s">
        <v>133</v>
      </c>
      <c r="K14" s="62">
        <v>0</v>
      </c>
      <c r="L14" s="50"/>
      <c r="M14" s="50"/>
      <c r="N14" s="50"/>
      <c r="O14" s="68"/>
      <c r="P14" s="50"/>
      <c r="Q14" s="50"/>
      <c r="R14" s="50"/>
      <c r="S14" s="50"/>
      <c r="T14" s="50"/>
      <c r="U14" s="63">
        <v>1</v>
      </c>
      <c r="V14" s="64" t="s">
        <v>133</v>
      </c>
      <c r="W14" s="65">
        <v>3</v>
      </c>
      <c r="X14" s="50"/>
      <c r="Y14" s="50"/>
      <c r="Z14" s="50"/>
      <c r="AA14" s="50"/>
      <c r="AB14" s="50"/>
      <c r="AC14" s="50"/>
      <c r="AD14" s="50"/>
      <c r="AE14" s="50"/>
      <c r="AF14" s="50"/>
      <c r="AG14" s="57"/>
      <c r="AH14" s="72"/>
      <c r="AI14" s="73"/>
      <c r="AJ14" s="82"/>
      <c r="AK14" s="50"/>
      <c r="AL14" s="50"/>
      <c r="AM14" s="50"/>
      <c r="AN14" s="50"/>
      <c r="AO14" s="50"/>
      <c r="AP14" s="50"/>
      <c r="AQ14" s="50"/>
      <c r="AR14" s="50"/>
      <c r="AS14" s="57"/>
      <c r="AT14" s="57"/>
      <c r="AU14" s="57"/>
      <c r="AV14" s="50"/>
      <c r="AW14" s="50"/>
      <c r="AX14" s="52"/>
      <c r="AY14" s="53"/>
      <c r="AZ14" s="53"/>
      <c r="BA14" s="53"/>
      <c r="BB14" s="53"/>
      <c r="BC14" s="53"/>
      <c r="BD14" s="53"/>
      <c r="BE14" s="53"/>
      <c r="BF14" s="53"/>
      <c r="BG14" s="53"/>
      <c r="BH14" s="54"/>
      <c r="BI14" s="50"/>
      <c r="BJ14" s="50"/>
    </row>
    <row r="15" spans="1:62" ht="12" customHeight="1">
      <c r="A15" s="52"/>
      <c r="B15" s="53"/>
      <c r="C15" s="20"/>
      <c r="D15" s="53" t="s">
        <v>217</v>
      </c>
      <c r="E15" s="53"/>
      <c r="F15" s="53"/>
      <c r="G15" s="53"/>
      <c r="H15" s="53"/>
      <c r="I15" s="55"/>
      <c r="J15" s="55"/>
      <c r="K15" s="56"/>
      <c r="L15" s="50"/>
      <c r="M15" s="50"/>
      <c r="N15" s="67"/>
      <c r="O15" s="68"/>
      <c r="P15" s="50"/>
      <c r="Q15" s="50"/>
      <c r="R15" s="50"/>
      <c r="S15" s="50"/>
      <c r="T15" s="50"/>
      <c r="U15" s="83"/>
      <c r="V15" s="70"/>
      <c r="W15" s="71"/>
      <c r="X15" s="50"/>
      <c r="Y15" s="50"/>
      <c r="Z15" s="50"/>
      <c r="AA15" s="52" t="s">
        <v>218</v>
      </c>
      <c r="AB15" s="53"/>
      <c r="AC15" s="53"/>
      <c r="AD15" s="53"/>
      <c r="AE15" s="53"/>
      <c r="AF15" s="53"/>
      <c r="AG15" s="55"/>
      <c r="AH15" s="55"/>
      <c r="AI15" s="55"/>
      <c r="AJ15" s="54"/>
      <c r="AK15" s="50"/>
      <c r="AL15" s="50"/>
      <c r="AM15" s="50"/>
      <c r="AN15" s="50"/>
      <c r="AO15" s="50"/>
      <c r="AP15" s="50"/>
      <c r="AQ15" s="50"/>
      <c r="AR15" s="50"/>
      <c r="AS15" s="57"/>
      <c r="AT15" s="57"/>
      <c r="AU15" s="57"/>
      <c r="AV15" s="50"/>
      <c r="AW15" s="50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50"/>
      <c r="BJ15" s="50"/>
    </row>
    <row r="16" spans="1:62" ht="12" customHeight="1">
      <c r="A16" s="50"/>
      <c r="B16" s="50"/>
      <c r="C16" s="50"/>
      <c r="D16" s="50"/>
      <c r="E16" s="50"/>
      <c r="F16" s="50"/>
      <c r="G16" s="50"/>
      <c r="H16" s="50"/>
      <c r="I16" s="57"/>
      <c r="J16" s="57"/>
      <c r="K16" s="57"/>
      <c r="L16" s="50"/>
      <c r="M16" s="50"/>
      <c r="N16" s="50"/>
      <c r="O16" s="50"/>
      <c r="P16" s="50"/>
      <c r="Q16" s="50"/>
      <c r="R16" s="50"/>
      <c r="S16" s="50"/>
      <c r="T16" s="50"/>
      <c r="U16" s="84"/>
      <c r="V16" s="85"/>
      <c r="W16" s="86"/>
      <c r="X16" s="50"/>
      <c r="Y16" s="50"/>
      <c r="Z16" s="50"/>
      <c r="AA16" s="50"/>
      <c r="AB16" s="50"/>
      <c r="AC16" s="50"/>
      <c r="AD16" s="50"/>
      <c r="AE16" s="50"/>
      <c r="AF16" s="50"/>
      <c r="AG16" s="57"/>
      <c r="AH16" s="57"/>
      <c r="AI16" s="57"/>
      <c r="AJ16" s="50"/>
      <c r="AK16" s="50"/>
      <c r="AL16" s="50"/>
      <c r="AM16" s="50"/>
      <c r="AN16" s="50"/>
      <c r="AO16" s="50"/>
      <c r="AP16" s="50"/>
      <c r="AQ16" s="50"/>
      <c r="AR16" s="50"/>
      <c r="AS16" s="57"/>
      <c r="AT16" s="57"/>
      <c r="AU16" s="57"/>
      <c r="AV16" s="50"/>
      <c r="AW16" s="50"/>
      <c r="AX16" s="52"/>
      <c r="AY16" s="53"/>
      <c r="AZ16" s="53"/>
      <c r="BA16" s="53"/>
      <c r="BB16" s="53"/>
      <c r="BC16" s="53"/>
      <c r="BD16" s="53"/>
      <c r="BE16" s="53"/>
      <c r="BF16" s="53"/>
      <c r="BG16" s="53"/>
      <c r="BH16" s="54"/>
      <c r="BI16" s="50"/>
      <c r="BJ16" s="50"/>
    </row>
    <row r="17" spans="1:62" ht="12" customHeight="1">
      <c r="A17" s="52"/>
      <c r="B17" s="53"/>
      <c r="C17" s="52" t="s">
        <v>219</v>
      </c>
      <c r="D17" s="53"/>
      <c r="E17" s="53"/>
      <c r="F17" s="53"/>
      <c r="G17" s="53"/>
      <c r="H17" s="53"/>
      <c r="I17" s="55"/>
      <c r="J17" s="55"/>
      <c r="K17" s="56"/>
      <c r="L17" s="50"/>
      <c r="M17" s="50"/>
      <c r="N17" s="52" t="s">
        <v>218</v>
      </c>
      <c r="O17" s="53"/>
      <c r="P17" s="53"/>
      <c r="Q17" s="53"/>
      <c r="R17" s="53"/>
      <c r="S17" s="53"/>
      <c r="T17" s="53"/>
      <c r="U17" s="55"/>
      <c r="V17" s="55"/>
      <c r="W17" s="56"/>
      <c r="X17" s="50"/>
      <c r="Y17" s="50"/>
      <c r="Z17" s="50"/>
      <c r="AA17" s="50"/>
      <c r="AB17" s="50"/>
      <c r="AC17" s="50"/>
      <c r="AD17" s="50"/>
      <c r="AE17" s="50"/>
      <c r="AF17" s="50"/>
      <c r="AG17" s="57"/>
      <c r="AH17" s="57"/>
      <c r="AI17" s="57"/>
      <c r="AJ17" s="50"/>
      <c r="AK17" s="50"/>
      <c r="AL17" s="50"/>
      <c r="AM17" s="50"/>
      <c r="AN17" s="50"/>
      <c r="AO17" s="50"/>
      <c r="AP17" s="50"/>
      <c r="AQ17" s="50"/>
      <c r="AR17" s="50"/>
      <c r="AS17" s="57"/>
      <c r="AT17" s="57"/>
      <c r="AU17" s="57"/>
      <c r="AV17" s="50"/>
      <c r="AW17" s="50"/>
      <c r="AX17" s="52"/>
      <c r="AY17" s="87"/>
      <c r="AZ17" s="53"/>
      <c r="BA17" s="87"/>
      <c r="BB17" s="87"/>
      <c r="BC17" s="87"/>
      <c r="BD17" s="87"/>
      <c r="BE17" s="87"/>
      <c r="BF17" s="87"/>
      <c r="BG17" s="87"/>
      <c r="BH17" s="88"/>
      <c r="BI17" s="89"/>
      <c r="BJ17" s="89"/>
    </row>
    <row r="18" spans="1:62" ht="12" customHeight="1">
      <c r="A18" s="58"/>
      <c r="B18" s="58"/>
      <c r="C18" s="58"/>
      <c r="D18" s="58"/>
      <c r="E18" s="58"/>
      <c r="F18" s="58"/>
      <c r="G18" s="59"/>
      <c r="H18" s="59"/>
      <c r="I18" s="60">
        <v>0</v>
      </c>
      <c r="J18" s="90" t="s">
        <v>133</v>
      </c>
      <c r="K18" s="62">
        <v>3</v>
      </c>
      <c r="L18" s="50"/>
      <c r="M18" s="50"/>
      <c r="N18" s="50"/>
      <c r="O18" s="50"/>
      <c r="P18" s="50"/>
      <c r="Q18" s="50"/>
      <c r="R18" s="50"/>
      <c r="S18" s="50"/>
      <c r="T18" s="50"/>
      <c r="U18" s="70"/>
      <c r="V18" s="70"/>
      <c r="W18" s="70"/>
      <c r="X18" s="50"/>
      <c r="Y18" s="50"/>
      <c r="Z18" s="50"/>
      <c r="AA18" s="50"/>
      <c r="AB18" s="50"/>
      <c r="AC18" s="50"/>
      <c r="AD18" s="50"/>
      <c r="AE18" s="50"/>
      <c r="AF18" s="50"/>
      <c r="AG18" s="57"/>
      <c r="AH18" s="57"/>
      <c r="AI18" s="57"/>
      <c r="AJ18" s="50"/>
      <c r="AK18" s="50"/>
      <c r="AL18" s="50"/>
      <c r="AM18" s="50"/>
      <c r="AN18" s="50"/>
      <c r="AO18" s="50"/>
      <c r="AP18" s="50"/>
      <c r="AQ18" s="50"/>
      <c r="AR18" s="50"/>
      <c r="AS18" s="57"/>
      <c r="AT18" s="57"/>
      <c r="AU18" s="57"/>
      <c r="AV18" s="50"/>
      <c r="AW18" s="50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</row>
    <row r="19" spans="1:62" ht="12" customHeight="1">
      <c r="A19" s="52"/>
      <c r="B19" s="53"/>
      <c r="C19" s="52" t="s">
        <v>218</v>
      </c>
      <c r="D19" s="53"/>
      <c r="E19" s="53"/>
      <c r="F19" s="53"/>
      <c r="G19" s="53"/>
      <c r="H19" s="53"/>
      <c r="I19" s="55"/>
      <c r="J19" s="55"/>
      <c r="K19" s="56"/>
      <c r="L19" s="50"/>
      <c r="M19" s="50"/>
      <c r="N19" s="50"/>
      <c r="O19" s="50"/>
      <c r="P19" s="50"/>
      <c r="Q19" s="50"/>
      <c r="R19" s="50"/>
      <c r="S19" s="50"/>
      <c r="T19" s="50"/>
      <c r="U19" s="70"/>
      <c r="V19" s="70"/>
      <c r="W19" s="70"/>
      <c r="X19" s="50"/>
      <c r="Y19" s="50"/>
      <c r="Z19" s="50"/>
      <c r="AA19" s="50"/>
      <c r="AB19" s="50"/>
      <c r="AC19" s="50"/>
      <c r="AD19" s="50"/>
      <c r="AE19" s="50"/>
      <c r="AF19" s="50"/>
      <c r="AG19" s="57"/>
      <c r="AH19" s="57"/>
      <c r="AI19" s="57"/>
      <c r="AJ19" s="50"/>
      <c r="AK19" s="50"/>
      <c r="AL19" s="50"/>
      <c r="AM19" s="50"/>
      <c r="AN19" s="50"/>
      <c r="AO19" s="50"/>
      <c r="AP19" s="50"/>
      <c r="AQ19" s="50"/>
      <c r="AR19" s="50"/>
      <c r="AS19" s="57"/>
      <c r="AT19" s="57"/>
      <c r="AU19" s="57"/>
      <c r="AV19" s="50"/>
      <c r="AW19" s="50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</row>
    <row r="20" spans="1:62" ht="12" customHeight="1">
      <c r="A20" s="50"/>
      <c r="B20" s="50"/>
      <c r="C20" s="50"/>
      <c r="D20" s="50"/>
      <c r="E20" s="50"/>
      <c r="F20" s="50"/>
      <c r="G20" s="50"/>
      <c r="H20" s="50"/>
      <c r="I20" s="57"/>
      <c r="J20" s="57"/>
      <c r="K20" s="57"/>
      <c r="L20" s="50"/>
      <c r="M20" s="50"/>
      <c r="N20" s="50"/>
      <c r="O20" s="50"/>
      <c r="P20" s="50"/>
      <c r="Q20" s="50"/>
      <c r="R20" s="50"/>
      <c r="S20" s="50"/>
      <c r="T20" s="50"/>
      <c r="U20" s="70"/>
      <c r="V20" s="70"/>
      <c r="W20" s="70"/>
      <c r="X20" s="50"/>
      <c r="Y20" s="50"/>
      <c r="Z20" s="50"/>
      <c r="AA20" s="50"/>
      <c r="AB20" s="50"/>
      <c r="AC20" s="50"/>
      <c r="AD20" s="50"/>
      <c r="AE20" s="50"/>
      <c r="AF20" s="50"/>
      <c r="AG20" s="57"/>
      <c r="AH20" s="57"/>
      <c r="AI20" s="57"/>
      <c r="AJ20" s="50"/>
      <c r="AK20" s="50"/>
      <c r="AL20" s="50"/>
      <c r="AM20" s="50"/>
      <c r="AN20" s="50"/>
      <c r="AO20" s="50"/>
      <c r="AP20" s="50"/>
      <c r="AQ20" s="50"/>
      <c r="AR20" s="50"/>
      <c r="AS20" s="57"/>
      <c r="AT20" s="57"/>
      <c r="AU20" s="57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</row>
    <row r="21" spans="1:62" ht="12" customHeight="1">
      <c r="A21" s="50"/>
      <c r="B21" s="50"/>
      <c r="C21" s="50"/>
      <c r="D21" s="50"/>
      <c r="E21" s="50"/>
      <c r="F21" s="50"/>
      <c r="G21" s="50"/>
      <c r="H21" s="50"/>
      <c r="I21" s="57"/>
      <c r="J21" s="57"/>
      <c r="K21" s="57"/>
      <c r="L21" s="50"/>
      <c r="M21" s="50"/>
      <c r="N21" s="50"/>
      <c r="O21" s="50"/>
      <c r="P21" s="50"/>
      <c r="Q21" s="50"/>
      <c r="R21" s="50"/>
      <c r="S21" s="50"/>
      <c r="T21" s="50"/>
      <c r="U21" s="57"/>
      <c r="V21" s="57"/>
      <c r="W21" s="57"/>
      <c r="X21" s="50"/>
      <c r="Y21" s="50"/>
      <c r="Z21" s="50"/>
      <c r="AA21" s="50"/>
      <c r="AB21" s="50"/>
      <c r="AC21" s="50"/>
      <c r="AD21" s="50"/>
      <c r="AE21" s="50"/>
      <c r="AF21" s="50"/>
      <c r="AG21" s="57"/>
      <c r="AH21" s="57"/>
      <c r="AI21" s="57"/>
      <c r="AJ21" s="50"/>
      <c r="AK21" s="50"/>
      <c r="AL21" s="50"/>
      <c r="AM21" s="50"/>
      <c r="AN21" s="50"/>
      <c r="AO21" s="50"/>
      <c r="AP21" s="50"/>
      <c r="AQ21" s="50"/>
      <c r="AR21" s="50"/>
      <c r="AS21" s="57"/>
      <c r="AT21" s="57"/>
      <c r="AU21" s="57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</row>
    <row r="22" spans="1:62" ht="12" customHeight="1">
      <c r="A22" s="59"/>
      <c r="B22" s="59"/>
      <c r="C22" s="59"/>
      <c r="D22" s="59"/>
      <c r="E22" s="59"/>
      <c r="F22" s="59"/>
      <c r="G22" s="59"/>
      <c r="H22" s="59"/>
      <c r="I22" s="91"/>
      <c r="J22" s="92"/>
      <c r="K22" s="91"/>
      <c r="L22" s="50"/>
      <c r="M22" s="50"/>
      <c r="N22" s="50"/>
      <c r="O22" s="50"/>
      <c r="P22" s="50"/>
      <c r="Q22" s="50"/>
      <c r="R22" s="50"/>
      <c r="S22" s="50"/>
      <c r="T22" s="50"/>
      <c r="U22" s="70"/>
      <c r="V22" s="70"/>
      <c r="W22" s="70"/>
      <c r="X22" s="50"/>
      <c r="Y22" s="50"/>
      <c r="Z22" s="50"/>
      <c r="AA22" s="50"/>
      <c r="AB22" s="50"/>
      <c r="AC22" s="50"/>
      <c r="AD22" s="50"/>
      <c r="AE22" s="50"/>
      <c r="AF22" s="50"/>
      <c r="AG22" s="57"/>
      <c r="AH22" s="57"/>
      <c r="AI22" s="57"/>
      <c r="AJ22" s="50"/>
      <c r="AK22" s="50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50"/>
      <c r="AW22" s="50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</row>
    <row r="23" spans="1:62" ht="12" customHeight="1">
      <c r="A23" s="50"/>
      <c r="B23" s="50"/>
      <c r="C23" s="50"/>
      <c r="D23" s="50"/>
      <c r="E23" s="50"/>
      <c r="F23" s="50"/>
      <c r="G23" s="50"/>
      <c r="H23" s="50"/>
      <c r="I23" s="57"/>
      <c r="J23" s="57"/>
      <c r="K23" s="57"/>
      <c r="L23" s="50"/>
      <c r="M23" s="50"/>
      <c r="N23" s="59"/>
      <c r="O23" s="68"/>
      <c r="P23" s="50"/>
      <c r="Q23" s="50"/>
      <c r="R23" s="50"/>
      <c r="S23" s="50"/>
      <c r="T23" s="50"/>
      <c r="U23" s="77"/>
      <c r="V23" s="70"/>
      <c r="W23" s="77"/>
      <c r="X23" s="50"/>
      <c r="Y23" s="50"/>
      <c r="Z23" s="50"/>
      <c r="AA23" s="50"/>
      <c r="AB23" s="50"/>
      <c r="AC23" s="50"/>
      <c r="AD23" s="50"/>
      <c r="AE23" s="50"/>
      <c r="AF23" s="50"/>
      <c r="AG23" s="57"/>
      <c r="AH23" s="57"/>
      <c r="AI23" s="57"/>
      <c r="AJ23" s="50"/>
      <c r="AK23" s="50"/>
      <c r="AL23" s="89"/>
      <c r="AM23" s="89"/>
      <c r="AN23" s="89"/>
      <c r="AO23" s="89"/>
      <c r="AP23" s="89"/>
      <c r="AQ23" s="89"/>
      <c r="AR23" s="89"/>
      <c r="AS23" s="89"/>
      <c r="AT23" s="89"/>
      <c r="AU23" s="50"/>
      <c r="AV23" s="50"/>
      <c r="AW23" s="50"/>
      <c r="AX23" s="50"/>
      <c r="AY23" s="93"/>
      <c r="AZ23" s="89"/>
      <c r="BA23" s="89"/>
      <c r="BB23" s="89"/>
      <c r="BC23" s="89"/>
      <c r="BD23" s="89"/>
      <c r="BE23" s="89"/>
      <c r="BF23" s="89"/>
      <c r="BG23" s="89"/>
      <c r="BH23" s="89"/>
      <c r="BI23" s="50"/>
      <c r="BJ23" s="50"/>
    </row>
    <row r="24" spans="1:62" ht="12" customHeight="1">
      <c r="A24" s="50"/>
      <c r="B24" s="50"/>
      <c r="C24" s="50"/>
      <c r="D24" s="50"/>
      <c r="E24" s="50"/>
      <c r="F24" s="50"/>
      <c r="G24" s="50"/>
      <c r="H24" s="50"/>
      <c r="I24" s="57"/>
      <c r="J24" s="57"/>
      <c r="K24" s="57"/>
      <c r="L24" s="50"/>
      <c r="M24" s="50"/>
      <c r="N24" s="50"/>
      <c r="O24" s="50"/>
      <c r="P24" s="50"/>
      <c r="Q24" s="50"/>
      <c r="R24" s="50"/>
      <c r="S24" s="50"/>
      <c r="T24" s="50"/>
      <c r="U24" s="57"/>
      <c r="V24" s="57"/>
      <c r="W24" s="57"/>
      <c r="X24" s="50"/>
      <c r="Y24" s="50"/>
      <c r="Z24" s="50"/>
      <c r="AA24" s="75"/>
      <c r="AB24" s="50"/>
      <c r="AC24" s="50"/>
      <c r="AD24" s="50"/>
      <c r="AE24" s="50"/>
      <c r="AF24" s="50"/>
      <c r="AG24" s="57"/>
      <c r="AH24" s="57"/>
      <c r="AI24" s="57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2" t="s">
        <v>220</v>
      </c>
      <c r="AZ24" s="53"/>
      <c r="BA24" s="53"/>
      <c r="BB24" s="53"/>
      <c r="BC24" s="53"/>
      <c r="BD24" s="53"/>
      <c r="BE24" s="53"/>
      <c r="BF24" s="53"/>
      <c r="BG24" s="53"/>
      <c r="BH24" s="54"/>
      <c r="BI24" s="50"/>
      <c r="BJ24" s="50"/>
    </row>
    <row r="25" spans="1:62" ht="12" customHeight="1">
      <c r="A25" s="50"/>
      <c r="B25" s="50"/>
      <c r="C25" s="50"/>
      <c r="D25" s="50"/>
      <c r="E25" s="50"/>
      <c r="F25" s="50"/>
      <c r="G25" s="50"/>
      <c r="H25" s="50"/>
      <c r="I25" s="57"/>
      <c r="J25" s="57"/>
      <c r="K25" s="57"/>
      <c r="L25" s="50"/>
      <c r="M25" s="50"/>
      <c r="N25" s="50"/>
      <c r="O25" s="50"/>
      <c r="P25" s="50"/>
      <c r="Q25" s="50"/>
      <c r="R25" s="50"/>
      <c r="S25" s="50"/>
      <c r="T25" s="50"/>
      <c r="U25" s="57"/>
      <c r="V25" s="57"/>
      <c r="W25" s="57"/>
      <c r="X25" s="50"/>
      <c r="Y25" s="50"/>
      <c r="Z25" s="59"/>
      <c r="AA25" s="68"/>
      <c r="AB25" s="50"/>
      <c r="AC25" s="50"/>
      <c r="AD25" s="50"/>
      <c r="AE25" s="50"/>
      <c r="AF25" s="50"/>
      <c r="AG25" s="94"/>
      <c r="AH25" s="70"/>
      <c r="AI25" s="94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89"/>
      <c r="AZ25" s="89"/>
      <c r="BA25" s="89"/>
      <c r="BB25" s="89"/>
      <c r="BC25" s="89"/>
      <c r="BD25" s="89"/>
      <c r="BE25" s="89"/>
      <c r="BF25" s="95"/>
      <c r="BG25" s="50"/>
      <c r="BH25" s="79"/>
      <c r="BI25" s="50"/>
      <c r="BJ25" s="50"/>
    </row>
    <row r="26" spans="1:62" ht="12" customHeight="1">
      <c r="A26" s="59"/>
      <c r="B26" s="59"/>
      <c r="C26" s="59"/>
      <c r="D26" s="59"/>
      <c r="E26" s="59"/>
      <c r="F26" s="59"/>
      <c r="G26" s="59"/>
      <c r="H26" s="59"/>
      <c r="I26" s="91"/>
      <c r="J26" s="92"/>
      <c r="K26" s="91"/>
      <c r="L26" s="50"/>
      <c r="M26" s="50"/>
      <c r="N26" s="50"/>
      <c r="O26" s="50"/>
      <c r="P26" s="50"/>
      <c r="Q26" s="50"/>
      <c r="R26" s="50"/>
      <c r="S26" s="50"/>
      <c r="T26" s="50"/>
      <c r="U26" s="57"/>
      <c r="V26" s="57"/>
      <c r="W26" s="57"/>
      <c r="X26" s="50"/>
      <c r="Y26" s="50"/>
      <c r="Z26" s="89"/>
      <c r="AA26" s="89"/>
      <c r="AB26" s="89"/>
      <c r="AC26" s="89"/>
      <c r="AD26" s="89"/>
      <c r="AE26" s="89"/>
      <c r="AF26" s="89"/>
      <c r="AG26" s="96"/>
      <c r="AH26" s="96"/>
      <c r="AI26" s="96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9"/>
      <c r="AZ26" s="68"/>
      <c r="BA26" s="50"/>
      <c r="BB26" s="50"/>
      <c r="BC26" s="50"/>
      <c r="BD26" s="50"/>
      <c r="BE26" s="50"/>
      <c r="BF26" s="97">
        <v>1</v>
      </c>
      <c r="BG26" s="98" t="s">
        <v>133</v>
      </c>
      <c r="BH26" s="99">
        <v>3</v>
      </c>
      <c r="BI26" s="50"/>
      <c r="BJ26" s="50"/>
    </row>
    <row r="27" spans="1:62" ht="12" customHeight="1">
      <c r="A27" s="50"/>
      <c r="B27" s="50"/>
      <c r="C27" s="50"/>
      <c r="D27" s="50"/>
      <c r="E27" s="50"/>
      <c r="F27" s="50"/>
      <c r="G27" s="50"/>
      <c r="H27" s="50"/>
      <c r="I27" s="57"/>
      <c r="J27" s="57"/>
      <c r="K27" s="57"/>
      <c r="L27" s="50"/>
      <c r="M27" s="50"/>
      <c r="N27" s="89"/>
      <c r="O27" s="89"/>
      <c r="P27" s="89"/>
      <c r="Q27" s="89"/>
      <c r="R27" s="89"/>
      <c r="S27" s="89"/>
      <c r="T27" s="89"/>
      <c r="U27" s="96"/>
      <c r="V27" s="96"/>
      <c r="W27" s="96"/>
      <c r="X27" s="50"/>
      <c r="Y27" s="50"/>
      <c r="Z27" s="89"/>
      <c r="AA27" s="89"/>
      <c r="AB27" s="89"/>
      <c r="AC27" s="89"/>
      <c r="AD27" s="89"/>
      <c r="AE27" s="89"/>
      <c r="AF27" s="89"/>
      <c r="AG27" s="96"/>
      <c r="AH27" s="96"/>
      <c r="AI27" s="96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89"/>
      <c r="AX27" s="50"/>
      <c r="AY27" s="89"/>
      <c r="AZ27" s="89"/>
      <c r="BA27" s="89"/>
      <c r="BB27" s="89"/>
      <c r="BC27" s="89"/>
      <c r="BD27" s="89"/>
      <c r="BE27" s="89"/>
      <c r="BF27" s="100"/>
      <c r="BG27" s="89"/>
      <c r="BH27" s="101"/>
      <c r="BI27" s="50"/>
      <c r="BJ27" s="50"/>
    </row>
    <row r="28" spans="1:62" ht="12" customHeight="1">
      <c r="A28" s="89"/>
      <c r="B28" s="89"/>
      <c r="C28" s="89"/>
      <c r="D28" s="89"/>
      <c r="E28" s="89"/>
      <c r="F28" s="89"/>
      <c r="G28" s="89"/>
      <c r="H28" s="89"/>
      <c r="I28" s="96"/>
      <c r="J28" s="96"/>
      <c r="K28" s="96"/>
      <c r="L28" s="89"/>
      <c r="M28" s="89"/>
      <c r="N28" s="89"/>
      <c r="O28" s="89"/>
      <c r="P28" s="89"/>
      <c r="Q28" s="89"/>
      <c r="R28" s="89"/>
      <c r="S28" s="89"/>
      <c r="T28" s="89"/>
      <c r="U28" s="96"/>
      <c r="V28" s="96"/>
      <c r="W28" s="96"/>
      <c r="X28" s="89"/>
      <c r="Y28" s="89"/>
      <c r="Z28" s="89"/>
      <c r="AA28" s="89"/>
      <c r="AB28" s="89"/>
      <c r="AC28" s="89"/>
      <c r="AD28" s="89"/>
      <c r="AE28" s="89"/>
      <c r="AF28" s="89"/>
      <c r="AG28" s="96"/>
      <c r="AH28" s="96"/>
      <c r="AI28" s="96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52" t="s">
        <v>216</v>
      </c>
      <c r="AZ28" s="53"/>
      <c r="BA28" s="53"/>
      <c r="BB28" s="53"/>
      <c r="BC28" s="53"/>
      <c r="BD28" s="53"/>
      <c r="BE28" s="53"/>
      <c r="BF28" s="53"/>
      <c r="BG28" s="53"/>
      <c r="BH28" s="54"/>
      <c r="BI28" s="89"/>
      <c r="BJ28" s="89"/>
    </row>
    <row r="29" spans="1:61" ht="12" customHeight="1">
      <c r="A29" s="50"/>
      <c r="B29" s="50"/>
      <c r="C29" s="50"/>
      <c r="D29" s="50"/>
      <c r="E29" s="50"/>
      <c r="F29" s="50"/>
      <c r="G29" s="50"/>
      <c r="H29" s="50"/>
      <c r="I29" s="57"/>
      <c r="J29" s="57"/>
      <c r="K29" s="57"/>
      <c r="L29" s="89"/>
      <c r="M29" s="89"/>
      <c r="N29" s="50"/>
      <c r="O29" s="50"/>
      <c r="P29" s="50"/>
      <c r="Q29" s="50"/>
      <c r="R29" s="50"/>
      <c r="S29" s="50"/>
      <c r="T29" s="50"/>
      <c r="U29" s="57"/>
      <c r="V29" s="57"/>
      <c r="W29" s="57"/>
      <c r="X29" s="89"/>
      <c r="Y29" s="89"/>
      <c r="Z29" s="50"/>
      <c r="AA29" s="50"/>
      <c r="AB29" s="50"/>
      <c r="AC29" s="50"/>
      <c r="AD29" s="50"/>
      <c r="AE29" s="50"/>
      <c r="AF29" s="50"/>
      <c r="AG29" s="57"/>
      <c r="AH29" s="57"/>
      <c r="AI29" s="57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BB29" s="89"/>
      <c r="BC29" s="89"/>
      <c r="BD29" s="89"/>
      <c r="BE29" s="89"/>
      <c r="BF29" s="89"/>
      <c r="BG29" s="89"/>
      <c r="BH29" s="89"/>
      <c r="BI29" s="89"/>
    </row>
    <row r="30" spans="1:61" ht="12" customHeight="1">
      <c r="A30" s="59"/>
      <c r="B30" s="59"/>
      <c r="C30" s="59"/>
      <c r="D30" s="59"/>
      <c r="E30" s="59"/>
      <c r="F30" s="59"/>
      <c r="G30" s="59"/>
      <c r="H30" s="59"/>
      <c r="I30" s="91"/>
      <c r="J30" s="92"/>
      <c r="K30" s="91"/>
      <c r="L30" s="89"/>
      <c r="M30" s="89"/>
      <c r="N30" s="89"/>
      <c r="O30" s="89"/>
      <c r="P30" s="89"/>
      <c r="Q30" s="89"/>
      <c r="R30" s="89"/>
      <c r="S30" s="89"/>
      <c r="T30" s="89"/>
      <c r="U30" s="96"/>
      <c r="V30" s="96"/>
      <c r="W30" s="96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P30" s="89"/>
      <c r="AQ30" s="89"/>
      <c r="AR30" s="89"/>
      <c r="BC30" s="89"/>
      <c r="BD30" s="89"/>
      <c r="BE30" s="89"/>
      <c r="BF30" s="89"/>
      <c r="BG30" s="89"/>
      <c r="BH30" s="89"/>
      <c r="BI30" s="89"/>
    </row>
    <row r="31" spans="1:61" ht="12" customHeight="1">
      <c r="A31" s="50"/>
      <c r="B31" s="50"/>
      <c r="C31" s="50"/>
      <c r="D31" s="50"/>
      <c r="E31" s="50"/>
      <c r="F31" s="50"/>
      <c r="G31" s="50"/>
      <c r="H31" s="50"/>
      <c r="I31" s="57"/>
      <c r="J31" s="57"/>
      <c r="K31" s="57"/>
      <c r="L31" s="89"/>
      <c r="M31" s="89"/>
      <c r="N31" s="59"/>
      <c r="O31" s="68"/>
      <c r="P31" s="50"/>
      <c r="Q31" s="50"/>
      <c r="R31" s="50"/>
      <c r="S31" s="50"/>
      <c r="T31" s="50"/>
      <c r="U31" s="77"/>
      <c r="V31" s="70"/>
      <c r="W31" s="77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P31" s="89"/>
      <c r="AQ31" s="89"/>
      <c r="AR31" s="89"/>
      <c r="BC31" s="89"/>
      <c r="BD31" s="89"/>
      <c r="BE31" s="89"/>
      <c r="BF31" s="89"/>
      <c r="BG31" s="89"/>
      <c r="BH31" s="89"/>
      <c r="BI31" s="89"/>
    </row>
    <row r="32" spans="1:61" ht="12" customHeight="1">
      <c r="A32" s="89"/>
      <c r="B32" s="89"/>
      <c r="C32" s="89"/>
      <c r="D32" s="89"/>
      <c r="E32" s="89"/>
      <c r="F32" s="89"/>
      <c r="G32" s="89"/>
      <c r="H32" s="89"/>
      <c r="I32" s="96"/>
      <c r="J32" s="96"/>
      <c r="K32" s="96"/>
      <c r="L32" s="89"/>
      <c r="M32" s="89"/>
      <c r="N32" s="89"/>
      <c r="O32" s="89"/>
      <c r="P32" s="89"/>
      <c r="Q32" s="89"/>
      <c r="R32" s="89"/>
      <c r="S32" s="89"/>
      <c r="T32" s="89"/>
      <c r="U32" s="96"/>
      <c r="V32" s="96"/>
      <c r="W32" s="96"/>
      <c r="X32" s="89"/>
      <c r="Y32" s="89"/>
      <c r="Z32" s="89"/>
      <c r="AA32" s="89"/>
      <c r="AB32" s="89"/>
      <c r="AC32" s="89"/>
      <c r="AD32" s="89"/>
      <c r="AE32" s="89"/>
      <c r="AF32" s="102"/>
      <c r="AG32" s="103"/>
      <c r="AH32" s="103"/>
      <c r="AI32" s="103"/>
      <c r="AJ32" s="103"/>
      <c r="AK32" s="103"/>
      <c r="AL32" s="103"/>
      <c r="AM32" s="103"/>
      <c r="AN32" s="104"/>
      <c r="AO32" s="98"/>
      <c r="AP32" s="98"/>
      <c r="AQ32" s="104"/>
      <c r="AR32" s="98"/>
      <c r="AS32" s="98"/>
      <c r="AT32" s="104"/>
      <c r="AU32" s="98"/>
      <c r="AV32" s="98"/>
      <c r="AW32" s="104"/>
      <c r="AX32" s="98"/>
      <c r="AY32" s="98"/>
      <c r="AZ32" s="98"/>
      <c r="BA32" s="70"/>
      <c r="BB32" s="70"/>
      <c r="BC32" s="98"/>
      <c r="BD32" s="70"/>
      <c r="BE32" s="70"/>
      <c r="BF32" s="98"/>
      <c r="BG32" s="70"/>
      <c r="BH32" s="70"/>
      <c r="BI32" s="89"/>
    </row>
    <row r="33" spans="1:61" ht="12" customHeight="1">
      <c r="A33" s="50"/>
      <c r="B33" s="50"/>
      <c r="C33" s="50"/>
      <c r="D33" s="50"/>
      <c r="E33" s="50"/>
      <c r="F33" s="50"/>
      <c r="G33" s="50"/>
      <c r="H33" s="50"/>
      <c r="I33" s="57"/>
      <c r="J33" s="57"/>
      <c r="K33" s="57"/>
      <c r="L33" s="89"/>
      <c r="M33" s="89"/>
      <c r="N33" s="50"/>
      <c r="O33" s="50"/>
      <c r="P33" s="50"/>
      <c r="Q33" s="50"/>
      <c r="R33" s="50"/>
      <c r="S33" s="50"/>
      <c r="T33" s="50"/>
      <c r="U33" s="57"/>
      <c r="V33" s="57"/>
      <c r="W33" s="57"/>
      <c r="X33" s="89"/>
      <c r="Y33" s="89"/>
      <c r="Z33" s="89"/>
      <c r="AA33" s="89"/>
      <c r="AB33" s="89"/>
      <c r="AC33" s="89"/>
      <c r="AD33" s="89"/>
      <c r="AE33" s="89"/>
      <c r="AF33" s="50"/>
      <c r="AG33" s="50"/>
      <c r="AH33" s="50"/>
      <c r="AI33" s="50"/>
      <c r="AJ33" s="50"/>
      <c r="AK33" s="50"/>
      <c r="AL33" s="50"/>
      <c r="AM33" s="50"/>
      <c r="AN33" s="105"/>
      <c r="AO33" s="105"/>
      <c r="AP33" s="105"/>
      <c r="AQ33" s="106"/>
      <c r="AR33" s="105"/>
      <c r="AS33" s="106"/>
      <c r="AT33" s="106"/>
      <c r="AU33" s="105"/>
      <c r="AV33" s="106"/>
      <c r="AW33" s="106"/>
      <c r="AX33" s="105"/>
      <c r="AY33" s="106"/>
      <c r="AZ33" s="92"/>
      <c r="BA33" s="92"/>
      <c r="BB33" s="92"/>
      <c r="BC33" s="92"/>
      <c r="BD33" s="92"/>
      <c r="BE33" s="92"/>
      <c r="BF33" s="92"/>
      <c r="BG33" s="91"/>
      <c r="BH33" s="92"/>
      <c r="BI33" s="89"/>
    </row>
    <row r="34" spans="1:61" ht="12" customHeight="1">
      <c r="A34" s="59"/>
      <c r="B34" s="59"/>
      <c r="C34" s="59"/>
      <c r="D34" s="59"/>
      <c r="E34" s="59"/>
      <c r="F34" s="59"/>
      <c r="G34" s="59"/>
      <c r="H34" s="59"/>
      <c r="I34" s="91"/>
      <c r="J34" s="92"/>
      <c r="K34" s="91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50"/>
      <c r="AG34" s="50"/>
      <c r="AH34" s="50"/>
      <c r="AI34" s="50"/>
      <c r="AJ34" s="50"/>
      <c r="AK34" s="50"/>
      <c r="AL34" s="50"/>
      <c r="AM34" s="50"/>
      <c r="AN34" s="105"/>
      <c r="AO34" s="105"/>
      <c r="AP34" s="105"/>
      <c r="AQ34" s="105"/>
      <c r="AR34" s="105"/>
      <c r="AS34" s="105"/>
      <c r="AT34" s="106"/>
      <c r="AU34" s="105"/>
      <c r="AV34" s="106"/>
      <c r="AW34" s="106"/>
      <c r="AX34" s="105"/>
      <c r="AY34" s="106"/>
      <c r="AZ34" s="92"/>
      <c r="BA34" s="92"/>
      <c r="BB34" s="92"/>
      <c r="BC34" s="92"/>
      <c r="BD34" s="92"/>
      <c r="BE34" s="92"/>
      <c r="BF34" s="92"/>
      <c r="BG34" s="91"/>
      <c r="BH34" s="92"/>
      <c r="BI34" s="89"/>
    </row>
    <row r="35" spans="1:61" ht="12" customHeight="1">
      <c r="A35" s="50"/>
      <c r="B35" s="50"/>
      <c r="C35" s="50"/>
      <c r="D35" s="50"/>
      <c r="E35" s="50"/>
      <c r="F35" s="50"/>
      <c r="G35" s="50"/>
      <c r="H35" s="50"/>
      <c r="I35" s="57"/>
      <c r="J35" s="57"/>
      <c r="K35" s="57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50"/>
      <c r="AG35" s="50"/>
      <c r="AH35" s="50"/>
      <c r="AI35" s="50"/>
      <c r="AJ35" s="50"/>
      <c r="AK35" s="50"/>
      <c r="AL35" s="50"/>
      <c r="AM35" s="50"/>
      <c r="AN35" s="105"/>
      <c r="AO35" s="105"/>
      <c r="AP35" s="105"/>
      <c r="AQ35" s="105"/>
      <c r="AR35" s="105"/>
      <c r="AS35" s="105"/>
      <c r="AT35" s="105"/>
      <c r="AU35" s="105"/>
      <c r="AV35" s="105"/>
      <c r="AW35" s="106"/>
      <c r="AX35" s="105"/>
      <c r="AY35" s="106"/>
      <c r="AZ35" s="92"/>
      <c r="BA35" s="92"/>
      <c r="BB35" s="92"/>
      <c r="BC35" s="92"/>
      <c r="BD35" s="92"/>
      <c r="BE35" s="92"/>
      <c r="BF35" s="92"/>
      <c r="BG35" s="91"/>
      <c r="BH35" s="92"/>
      <c r="BI35" s="89"/>
    </row>
    <row r="36" spans="26:60" ht="12" customHeight="1"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92"/>
      <c r="BA36" s="92"/>
      <c r="BB36" s="92"/>
      <c r="BC36" s="92"/>
      <c r="BD36" s="92"/>
      <c r="BE36" s="92"/>
      <c r="BF36" s="92"/>
      <c r="BG36" s="91"/>
      <c r="BH36" s="92"/>
    </row>
    <row r="37" spans="32:60" ht="12.75" hidden="1">
      <c r="AF37" s="50"/>
      <c r="AG37" s="50"/>
      <c r="AH37" s="50"/>
      <c r="AI37" s="50"/>
      <c r="AJ37" s="50"/>
      <c r="AK37" s="50"/>
      <c r="AL37" s="50"/>
      <c r="AM37" s="50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50"/>
      <c r="BA37" s="50"/>
      <c r="BB37" s="50"/>
      <c r="BC37" s="50"/>
      <c r="BD37" s="50"/>
      <c r="BE37" s="51"/>
      <c r="BF37" s="51"/>
      <c r="BG37" s="51"/>
      <c r="BH37" s="51"/>
    </row>
    <row r="38" spans="40:51" ht="12.75"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</row>
  </sheetData>
  <mergeCells count="1">
    <mergeCell ref="A1:BH1"/>
  </mergeCells>
  <printOptions/>
  <pageMargins left="0.5798611111111112" right="0.3" top="0.5201388888888889" bottom="0.4701388888888889" header="0.37986111111111115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8"/>
  <dimension ref="A1:X32"/>
  <sheetViews>
    <sheetView workbookViewId="0" topLeftCell="C1">
      <selection activeCell="T10" sqref="T10"/>
    </sheetView>
  </sheetViews>
  <sheetFormatPr defaultColWidth="11.421875" defaultRowHeight="12.75"/>
  <cols>
    <col min="1" max="1" width="20.140625" style="0" customWidth="1"/>
    <col min="2" max="2" width="6.28125" style="0" customWidth="1"/>
    <col min="3" max="3" width="19.140625" style="0" customWidth="1"/>
    <col min="4" max="4" width="19.2812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21.71093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00390625" style="0" customWidth="1"/>
    <col min="16" max="16" width="4.421875" style="0" customWidth="1"/>
    <col min="17" max="17" width="3.28125" style="0" customWidth="1"/>
    <col min="18" max="18" width="5.00390625" style="0" customWidth="1"/>
    <col min="19" max="19" width="4.421875" style="0" customWidth="1"/>
    <col min="20" max="20" width="3.28125" style="0" customWidth="1"/>
    <col min="21" max="21" width="5.57421875" style="8" customWidth="1"/>
    <col min="22" max="24" width="0" style="0" hidden="1" customWidth="1"/>
  </cols>
  <sheetData>
    <row r="1" spans="1:24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Geric</v>
      </c>
      <c r="L1" s="13" t="str">
        <f>LEFT(A3,5)</f>
        <v>Romme</v>
      </c>
      <c r="M1" s="13" t="str">
        <f>LEFT(A4,5)</f>
        <v>Linde</v>
      </c>
      <c r="N1" s="14" t="str">
        <f>LEFT(A5,5)</f>
        <v>Fisch</v>
      </c>
      <c r="O1" s="15" t="s">
        <v>84</v>
      </c>
      <c r="P1" s="16" t="s">
        <v>85</v>
      </c>
      <c r="Q1" s="17" t="s">
        <v>86</v>
      </c>
      <c r="R1" s="15" t="s">
        <v>87</v>
      </c>
      <c r="S1" s="16" t="s">
        <v>88</v>
      </c>
      <c r="T1" s="17" t="s">
        <v>86</v>
      </c>
      <c r="U1" s="18" t="s">
        <v>89</v>
      </c>
      <c r="V1" s="19"/>
      <c r="W1" s="19"/>
      <c r="X1" s="19"/>
    </row>
    <row r="2" spans="1:24" ht="12.75">
      <c r="A2" s="20" t="s">
        <v>219</v>
      </c>
      <c r="B2" s="21" t="s">
        <v>91</v>
      </c>
      <c r="C2" s="23" t="str">
        <f>A2</f>
        <v>Gericke,Nils</v>
      </c>
      <c r="D2" s="23" t="str">
        <f>A5</f>
        <v>Fischer,Jonathan</v>
      </c>
      <c r="E2" s="24"/>
      <c r="F2" s="24"/>
      <c r="G2" s="25">
        <f aca="true" t="shared" si="0" ref="G2:G7">IF(E2+F2&lt;1,"",IF(E2&gt;F2,1,0))</f>
      </c>
      <c r="H2" s="25">
        <f aca="true" t="shared" si="1" ref="H2:H7">IF(E2+F2&lt;1,"",IF(E2&lt;F2,1,0))</f>
      </c>
      <c r="J2" s="12" t="str">
        <f>A2</f>
        <v>Gericke,Nils</v>
      </c>
      <c r="K2" s="26"/>
      <c r="L2" s="27" t="str">
        <f>E7&amp;" : "&amp;F7</f>
        <v> : </v>
      </c>
      <c r="M2" s="27" t="str">
        <f>E5&amp;" : "&amp;F5</f>
        <v> : </v>
      </c>
      <c r="N2" s="28" t="str">
        <f>E2&amp;" : "&amp;F2</f>
        <v> : </v>
      </c>
      <c r="O2" s="29">
        <f>SUM(E7,E5,E2)</f>
        <v>0</v>
      </c>
      <c r="P2" s="27">
        <f>SUM(F7,F5,F2)</f>
        <v>0</v>
      </c>
      <c r="Q2" s="30">
        <f>O2-P2</f>
        <v>0</v>
      </c>
      <c r="R2" s="29">
        <f>SUM(G7,G5,G2)</f>
        <v>0</v>
      </c>
      <c r="S2" s="27">
        <f>SUM(H7,H5,H2)</f>
        <v>0</v>
      </c>
      <c r="T2" s="30">
        <f>R2-S2</f>
        <v>0</v>
      </c>
      <c r="U2" s="31">
        <v>8</v>
      </c>
      <c r="V2" s="19">
        <f>RANK(Q2,Q$2:Q$12)</f>
        <v>2</v>
      </c>
      <c r="W2" s="19">
        <f>RANK(T2,T$2:T$12)</f>
        <v>2</v>
      </c>
      <c r="X2" s="19">
        <f>W2*10+V2</f>
        <v>22</v>
      </c>
    </row>
    <row r="3" spans="1:24" ht="12.75">
      <c r="A3" s="20" t="s">
        <v>221</v>
      </c>
      <c r="B3" s="21" t="s">
        <v>93</v>
      </c>
      <c r="C3" s="22" t="str">
        <f>A3</f>
        <v>Rommelsbacher,David</v>
      </c>
      <c r="D3" s="23" t="str">
        <f>A4</f>
        <v>Lindemann,Tim</v>
      </c>
      <c r="E3" s="24">
        <v>0</v>
      </c>
      <c r="F3" s="24">
        <v>3</v>
      </c>
      <c r="G3" s="25">
        <f t="shared" si="0"/>
        <v>0</v>
      </c>
      <c r="H3" s="25">
        <f t="shared" si="1"/>
        <v>1</v>
      </c>
      <c r="J3" s="32" t="str">
        <f>A3</f>
        <v>Rommelsbacher,David</v>
      </c>
      <c r="K3" s="33" t="str">
        <f>F7&amp;" : "&amp;E7</f>
        <v> : </v>
      </c>
      <c r="L3" s="26"/>
      <c r="M3" s="33" t="str">
        <f>E3&amp;" : "&amp;F3</f>
        <v>0 : 3</v>
      </c>
      <c r="N3" s="34" t="str">
        <f>E4&amp;" : "&amp;F4</f>
        <v>0 : 3</v>
      </c>
      <c r="O3" s="35">
        <f>SUM(F7,E3,E4)</f>
        <v>0</v>
      </c>
      <c r="P3" s="33">
        <f>SUM(E7,F3,F4)</f>
        <v>6</v>
      </c>
      <c r="Q3" s="36">
        <f>O3-P3</f>
        <v>-6</v>
      </c>
      <c r="R3" s="35">
        <f>SUM(H7,G3,G4)</f>
        <v>0</v>
      </c>
      <c r="S3" s="33">
        <f>SUM(G7,H3,H4)</f>
        <v>2</v>
      </c>
      <c r="T3" s="36">
        <f>R3-S3</f>
        <v>-2</v>
      </c>
      <c r="U3" s="37">
        <v>7</v>
      </c>
      <c r="V3" s="19">
        <f>RANK(Q3,Q$2:Q$12)</f>
        <v>4</v>
      </c>
      <c r="W3" s="19">
        <f>RANK(T3,T$2:T$12)</f>
        <v>4</v>
      </c>
      <c r="X3" s="19">
        <f>W3*10+V3</f>
        <v>44</v>
      </c>
    </row>
    <row r="4" spans="1:24" ht="12.75">
      <c r="A4" s="20" t="s">
        <v>217</v>
      </c>
      <c r="B4" s="21" t="s">
        <v>95</v>
      </c>
      <c r="C4" s="23" t="str">
        <f>A3</f>
        <v>Rommelsbacher,David</v>
      </c>
      <c r="D4" s="23" t="str">
        <f>A5</f>
        <v>Fischer,Jonathan</v>
      </c>
      <c r="E4" s="24">
        <v>0</v>
      </c>
      <c r="F4" s="24">
        <v>3</v>
      </c>
      <c r="G4" s="25">
        <f t="shared" si="0"/>
        <v>0</v>
      </c>
      <c r="H4" s="25">
        <f t="shared" si="1"/>
        <v>1</v>
      </c>
      <c r="J4" s="12" t="str">
        <f>A4</f>
        <v>Lindemann,Tim</v>
      </c>
      <c r="K4" s="27" t="str">
        <f>F5&amp;" : "&amp;E5</f>
        <v> : </v>
      </c>
      <c r="L4" s="27" t="str">
        <f>F3&amp;" : "&amp;E3</f>
        <v>3 : 0</v>
      </c>
      <c r="M4" s="26"/>
      <c r="N4" s="28" t="str">
        <f>E6&amp;" : "&amp;F6</f>
        <v>3 : 0</v>
      </c>
      <c r="O4" s="29">
        <f>SUM(F5,F3,E6)</f>
        <v>6</v>
      </c>
      <c r="P4" s="27">
        <f>SUM(E5,E3,F6)</f>
        <v>0</v>
      </c>
      <c r="Q4" s="30">
        <f>O4-P4</f>
        <v>6</v>
      </c>
      <c r="R4" s="29">
        <f>SUM(H5,H3,G6)</f>
        <v>2</v>
      </c>
      <c r="S4" s="27">
        <f>SUM(G5,G3,H6)</f>
        <v>0</v>
      </c>
      <c r="T4" s="30">
        <f>R4-S4</f>
        <v>2</v>
      </c>
      <c r="U4" s="31">
        <v>5</v>
      </c>
      <c r="V4" s="19">
        <f>RANK(Q4,Q$2:Q$12)</f>
        <v>1</v>
      </c>
      <c r="W4" s="19">
        <f>RANK(T4,T$2:T$12)</f>
        <v>1</v>
      </c>
      <c r="X4" s="19">
        <f>W4*10+V4</f>
        <v>11</v>
      </c>
    </row>
    <row r="5" spans="1:24" ht="12.75">
      <c r="A5" s="20" t="s">
        <v>214</v>
      </c>
      <c r="B5" s="21" t="s">
        <v>97</v>
      </c>
      <c r="C5" s="22" t="str">
        <f>A2</f>
        <v>Gericke,Nils</v>
      </c>
      <c r="D5" s="22" t="str">
        <f>A4</f>
        <v>Lindemann,Tim</v>
      </c>
      <c r="E5" s="24"/>
      <c r="F5" s="24"/>
      <c r="G5" s="25">
        <f t="shared" si="0"/>
      </c>
      <c r="H5" s="25">
        <f t="shared" si="1"/>
      </c>
      <c r="J5" s="32" t="str">
        <f>A5</f>
        <v>Fischer,Jonathan</v>
      </c>
      <c r="K5" s="33" t="str">
        <f>F2&amp;" : "&amp;E2</f>
        <v> : </v>
      </c>
      <c r="L5" s="33" t="str">
        <f>F4&amp;" : "&amp;E4</f>
        <v>3 : 0</v>
      </c>
      <c r="M5" s="33" t="str">
        <f>F6&amp;" : "&amp;E6</f>
        <v>0 : 3</v>
      </c>
      <c r="N5" s="38"/>
      <c r="O5" s="45">
        <f>SUM(F2,F4,F6)</f>
        <v>3</v>
      </c>
      <c r="P5" s="46">
        <f>SUM(E2,E4,E6)</f>
        <v>3</v>
      </c>
      <c r="Q5" s="47">
        <f>O5-P5</f>
        <v>0</v>
      </c>
      <c r="R5" s="45">
        <f>SUM(H2,H4,H6)</f>
        <v>1</v>
      </c>
      <c r="S5" s="46">
        <f>SUM(G2,G4,G6)</f>
        <v>1</v>
      </c>
      <c r="T5" s="47">
        <f>R5-S5</f>
        <v>0</v>
      </c>
      <c r="U5" s="37">
        <v>6</v>
      </c>
      <c r="V5" s="19">
        <f>RANK(Q5,Q$2:Q$12)</f>
        <v>2</v>
      </c>
      <c r="W5" s="19">
        <f>RANK(T5,T$2:T$12)</f>
        <v>2</v>
      </c>
      <c r="X5" s="19">
        <f>W5*10+V5</f>
        <v>22</v>
      </c>
    </row>
    <row r="6" spans="1:8" ht="12.75">
      <c r="A6" s="42"/>
      <c r="B6" s="21" t="s">
        <v>99</v>
      </c>
      <c r="C6" s="23" t="str">
        <f>A4</f>
        <v>Lindemann,Tim</v>
      </c>
      <c r="D6" s="23" t="str">
        <f>A5</f>
        <v>Fischer,Jonathan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</row>
    <row r="7" spans="1:8" ht="12.75">
      <c r="A7" s="42"/>
      <c r="B7" s="21" t="s">
        <v>100</v>
      </c>
      <c r="C7" s="23" t="str">
        <f>A2</f>
        <v>Gericke,Nils</v>
      </c>
      <c r="D7" s="23" t="str">
        <f>A3</f>
        <v>Rommelsbacher,David</v>
      </c>
      <c r="E7" s="24"/>
      <c r="F7" s="24"/>
      <c r="G7" s="25">
        <f t="shared" si="0"/>
      </c>
      <c r="H7" s="25">
        <f t="shared" si="1"/>
      </c>
    </row>
    <row r="8" spans="1:9" ht="12.75">
      <c r="A8" s="42"/>
      <c r="B8" s="21"/>
      <c r="C8" s="23"/>
      <c r="D8" s="23"/>
      <c r="E8" s="42"/>
      <c r="F8" s="42"/>
      <c r="G8" s="43"/>
      <c r="H8" s="43"/>
      <c r="I8" s="44"/>
    </row>
    <row r="9" spans="1:9" ht="12.75">
      <c r="A9" s="42"/>
      <c r="B9" s="21"/>
      <c r="C9" s="22"/>
      <c r="D9" s="22"/>
      <c r="E9" s="42"/>
      <c r="F9" s="42"/>
      <c r="G9" s="43"/>
      <c r="H9" s="43"/>
      <c r="I9" s="44"/>
    </row>
    <row r="10" spans="1:9" ht="12.75">
      <c r="A10" s="10"/>
      <c r="B10" s="21"/>
      <c r="C10" s="23"/>
      <c r="D10" s="23"/>
      <c r="E10" s="42"/>
      <c r="F10" s="42"/>
      <c r="G10" s="43"/>
      <c r="H10" s="43"/>
      <c r="I10" s="44"/>
    </row>
    <row r="11" spans="1:9" ht="12.75">
      <c r="A11" s="10"/>
      <c r="B11" s="21"/>
      <c r="C11" s="23"/>
      <c r="D11" s="23"/>
      <c r="E11" s="42"/>
      <c r="F11" s="42"/>
      <c r="G11" s="43"/>
      <c r="H11" s="43"/>
      <c r="I11" s="44"/>
    </row>
    <row r="12" spans="1:9" ht="12.75">
      <c r="A12" s="10"/>
      <c r="B12" s="21"/>
      <c r="C12" s="23"/>
      <c r="D12" s="23"/>
      <c r="E12" s="42"/>
      <c r="F12" s="42"/>
      <c r="G12" s="43"/>
      <c r="H12" s="43"/>
      <c r="I12" s="44"/>
    </row>
    <row r="13" spans="1:9" ht="12.75">
      <c r="A13" s="10"/>
      <c r="B13" s="21"/>
      <c r="C13" s="23"/>
      <c r="D13" s="22"/>
      <c r="E13" s="42"/>
      <c r="F13" s="42"/>
      <c r="G13" s="43"/>
      <c r="H13" s="43"/>
      <c r="I13" s="44"/>
    </row>
    <row r="14" spans="2:9" ht="12.75">
      <c r="B14" s="21"/>
      <c r="C14" s="23"/>
      <c r="D14" s="23"/>
      <c r="E14" s="42"/>
      <c r="F14" s="42"/>
      <c r="G14" s="43"/>
      <c r="H14" s="43"/>
      <c r="I14" s="44"/>
    </row>
    <row r="15" spans="2:9" ht="12.75">
      <c r="B15" s="21"/>
      <c r="C15" s="23"/>
      <c r="D15" s="23"/>
      <c r="E15" s="42"/>
      <c r="F15" s="42"/>
      <c r="G15" s="43"/>
      <c r="H15" s="43"/>
      <c r="I15" s="44"/>
    </row>
    <row r="16" spans="2:9" ht="12.75">
      <c r="B16" s="21"/>
      <c r="C16" s="23"/>
      <c r="D16" s="23"/>
      <c r="E16" s="42"/>
      <c r="F16" s="42"/>
      <c r="G16" s="43"/>
      <c r="H16" s="43"/>
      <c r="I16" s="44"/>
    </row>
    <row r="17" spans="2:9" ht="12.75">
      <c r="B17" s="21"/>
      <c r="C17" s="23"/>
      <c r="D17" s="23"/>
      <c r="E17" s="42"/>
      <c r="F17" s="42"/>
      <c r="G17" s="43"/>
      <c r="H17" s="43"/>
      <c r="I17" s="44"/>
    </row>
    <row r="18" spans="2:9" ht="12.75">
      <c r="B18" s="21"/>
      <c r="C18" s="23"/>
      <c r="D18" s="22"/>
      <c r="E18" s="42"/>
      <c r="F18" s="42"/>
      <c r="G18" s="43"/>
      <c r="H18" s="43"/>
      <c r="I18" s="44"/>
    </row>
    <row r="19" spans="2:9" ht="12.75">
      <c r="B19" s="21"/>
      <c r="C19" s="23"/>
      <c r="D19" s="23"/>
      <c r="E19" s="42"/>
      <c r="F19" s="42"/>
      <c r="G19" s="43"/>
      <c r="H19" s="43"/>
      <c r="I19" s="44"/>
    </row>
    <row r="20" spans="2:9" ht="12.75">
      <c r="B20" s="21"/>
      <c r="C20" s="23"/>
      <c r="D20" s="23"/>
      <c r="E20" s="42"/>
      <c r="F20" s="42"/>
      <c r="G20" s="43"/>
      <c r="H20" s="43"/>
      <c r="I20" s="44"/>
    </row>
    <row r="21" spans="2:9" ht="12.75">
      <c r="B21" s="21"/>
      <c r="C21" s="22"/>
      <c r="D21" s="22"/>
      <c r="E21" s="42"/>
      <c r="F21" s="42"/>
      <c r="G21" s="43"/>
      <c r="H21" s="43"/>
      <c r="I21" s="44"/>
    </row>
    <row r="22" spans="2:9" ht="12.75">
      <c r="B22" s="21"/>
      <c r="C22" s="23"/>
      <c r="D22" s="23"/>
      <c r="E22" s="42"/>
      <c r="F22" s="42"/>
      <c r="G22" s="43"/>
      <c r="H22" s="43"/>
      <c r="I22" s="44"/>
    </row>
    <row r="23" spans="2:9" ht="12.75">
      <c r="B23" s="21"/>
      <c r="C23" s="23"/>
      <c r="D23" s="23"/>
      <c r="E23" s="42"/>
      <c r="F23" s="42"/>
      <c r="G23" s="43"/>
      <c r="H23" s="43"/>
      <c r="I23" s="44"/>
    </row>
    <row r="24" spans="2:9" ht="12.75">
      <c r="B24" s="21"/>
      <c r="C24" s="23"/>
      <c r="D24" s="23"/>
      <c r="E24" s="42"/>
      <c r="F24" s="42"/>
      <c r="G24" s="43"/>
      <c r="H24" s="43"/>
      <c r="I24" s="44"/>
    </row>
    <row r="25" spans="2:9" ht="12.75">
      <c r="B25" s="21"/>
      <c r="C25" s="22"/>
      <c r="D25" s="22"/>
      <c r="E25" s="42"/>
      <c r="F25" s="42"/>
      <c r="G25" s="43"/>
      <c r="H25" s="43"/>
      <c r="I25" s="44"/>
    </row>
    <row r="26" spans="2:9" ht="12.75">
      <c r="B26" s="21"/>
      <c r="C26" s="22"/>
      <c r="D26" s="22"/>
      <c r="E26" s="42"/>
      <c r="F26" s="42"/>
      <c r="G26" s="43"/>
      <c r="H26" s="43"/>
      <c r="I26" s="44"/>
    </row>
    <row r="27" spans="2:9" ht="12.75">
      <c r="B27" s="21"/>
      <c r="C27" s="22"/>
      <c r="D27" s="23"/>
      <c r="E27" s="42"/>
      <c r="F27" s="42"/>
      <c r="G27" s="43"/>
      <c r="H27" s="43"/>
      <c r="I27" s="44"/>
    </row>
    <row r="28" spans="2:9" ht="12.75">
      <c r="B28" s="21"/>
      <c r="C28" s="22"/>
      <c r="D28" s="23"/>
      <c r="E28" s="42"/>
      <c r="F28" s="42"/>
      <c r="G28" s="43"/>
      <c r="H28" s="43"/>
      <c r="I28" s="44"/>
    </row>
    <row r="29" spans="2:9" ht="12.75">
      <c r="B29" s="21"/>
      <c r="C29" s="22"/>
      <c r="D29" s="22"/>
      <c r="E29" s="42"/>
      <c r="F29" s="42"/>
      <c r="G29" s="43"/>
      <c r="H29" s="43"/>
      <c r="I29" s="44"/>
    </row>
    <row r="30" spans="5:9" ht="12.75">
      <c r="E30" s="44"/>
      <c r="F30" s="44"/>
      <c r="G30" s="43"/>
      <c r="H30" s="43"/>
      <c r="I30" s="44"/>
    </row>
    <row r="31" spans="5:9" ht="12.75">
      <c r="E31" s="44"/>
      <c r="F31" s="44"/>
      <c r="G31" s="43"/>
      <c r="H31" s="43"/>
      <c r="I31" s="44"/>
    </row>
    <row r="32" spans="5:9" ht="12.75">
      <c r="E32" s="44"/>
      <c r="F32" s="44"/>
      <c r="G32" s="43"/>
      <c r="H32" s="43"/>
      <c r="I32" s="44"/>
    </row>
  </sheetData>
  <sheetProtection sheet="1" objects="1" scenarios="1"/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4"/>
  <dimension ref="A1:H141"/>
  <sheetViews>
    <sheetView workbookViewId="0" topLeftCell="A1">
      <selection activeCell="G10" sqref="G10"/>
    </sheetView>
  </sheetViews>
  <sheetFormatPr defaultColWidth="11.421875" defaultRowHeight="12.75"/>
  <cols>
    <col min="1" max="1" width="4.8515625" style="0" customWidth="1"/>
    <col min="2" max="2" width="17.00390625" style="0" customWidth="1"/>
    <col min="3" max="3" width="14.8515625" style="0" customWidth="1"/>
    <col min="4" max="4" width="0.2890625" style="0" customWidth="1"/>
    <col min="5" max="5" width="27.003906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222</v>
      </c>
      <c r="B3" s="1"/>
      <c r="C3" s="2" t="s">
        <v>223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/>
      <c r="B5" s="3" t="s">
        <v>3</v>
      </c>
      <c r="C5" s="3" t="s">
        <v>4</v>
      </c>
      <c r="D5" s="3"/>
      <c r="E5" s="3" t="s">
        <v>5</v>
      </c>
      <c r="F5" s="1"/>
      <c r="G5" s="1"/>
      <c r="H5" s="1"/>
    </row>
    <row r="6" spans="1:8" ht="17.25">
      <c r="A6" s="4" t="s">
        <v>6</v>
      </c>
      <c r="B6" s="4" t="s">
        <v>224</v>
      </c>
      <c r="C6" s="4" t="s">
        <v>225</v>
      </c>
      <c r="D6" s="5"/>
      <c r="E6" s="4" t="s">
        <v>151</v>
      </c>
      <c r="F6" s="1"/>
      <c r="G6" s="1"/>
      <c r="H6" s="1"/>
    </row>
    <row r="7" spans="1:8" ht="17.25">
      <c r="A7" s="4" t="s">
        <v>10</v>
      </c>
      <c r="B7" s="4" t="s">
        <v>226</v>
      </c>
      <c r="C7" s="4" t="s">
        <v>227</v>
      </c>
      <c r="D7" s="5"/>
      <c r="E7" s="4" t="s">
        <v>228</v>
      </c>
      <c r="F7" s="1"/>
      <c r="G7" s="1"/>
      <c r="H7" s="1"/>
    </row>
    <row r="8" spans="1:8" ht="17.25">
      <c r="A8" s="4" t="s">
        <v>14</v>
      </c>
      <c r="B8" s="4" t="s">
        <v>229</v>
      </c>
      <c r="C8" s="4" t="s">
        <v>230</v>
      </c>
      <c r="D8" s="5"/>
      <c r="E8" s="4" t="s">
        <v>77</v>
      </c>
      <c r="F8" s="1"/>
      <c r="G8" s="1"/>
      <c r="H8" s="1"/>
    </row>
    <row r="9" spans="1:8" ht="17.25">
      <c r="A9" s="4" t="s">
        <v>17</v>
      </c>
      <c r="B9" s="4" t="s">
        <v>231</v>
      </c>
      <c r="C9" s="4" t="s">
        <v>232</v>
      </c>
      <c r="D9" s="5"/>
      <c r="E9" s="4" t="s">
        <v>9</v>
      </c>
      <c r="F9" s="1"/>
      <c r="G9" s="1"/>
      <c r="H9" s="1"/>
    </row>
    <row r="10" spans="1:8" ht="17.25">
      <c r="A10" s="4" t="s">
        <v>21</v>
      </c>
      <c r="B10" s="4" t="s">
        <v>233</v>
      </c>
      <c r="C10" s="4" t="s">
        <v>234</v>
      </c>
      <c r="D10" s="5"/>
      <c r="E10" s="4" t="s">
        <v>235</v>
      </c>
      <c r="F10" s="1"/>
      <c r="G10" s="1"/>
      <c r="H10" s="1"/>
    </row>
    <row r="11" spans="1:8" ht="17.25">
      <c r="A11" s="4" t="s">
        <v>24</v>
      </c>
      <c r="B11" s="4" t="s">
        <v>236</v>
      </c>
      <c r="C11" s="4" t="s">
        <v>237</v>
      </c>
      <c r="D11" s="5"/>
      <c r="E11" s="4" t="s">
        <v>188</v>
      </c>
      <c r="F11" s="1"/>
      <c r="G11" s="1"/>
      <c r="H11" s="1"/>
    </row>
    <row r="12" spans="1:8" ht="17.25">
      <c r="A12" s="4" t="s">
        <v>28</v>
      </c>
      <c r="B12" s="4" t="s">
        <v>238</v>
      </c>
      <c r="C12" s="4" t="s">
        <v>239</v>
      </c>
      <c r="D12" s="5"/>
      <c r="E12" s="4" t="s">
        <v>240</v>
      </c>
      <c r="F12" s="1"/>
      <c r="G12" s="1"/>
      <c r="H12" s="1"/>
    </row>
    <row r="13" spans="1:8" ht="17.25">
      <c r="A13" s="4"/>
      <c r="B13" s="4"/>
      <c r="C13" s="4"/>
      <c r="D13" s="4"/>
      <c r="E13" s="4"/>
      <c r="F13" s="1"/>
      <c r="G13" s="1"/>
      <c r="H13" s="1"/>
    </row>
    <row r="14" spans="1:8" ht="17.25">
      <c r="A14" s="6"/>
      <c r="B14" s="6"/>
      <c r="C14" s="6"/>
      <c r="D14" s="6"/>
      <c r="E14" s="6"/>
      <c r="F14" s="1"/>
      <c r="G14" s="1"/>
      <c r="H14" s="1"/>
    </row>
    <row r="15" spans="1:8" ht="17.25">
      <c r="A15" s="6"/>
      <c r="B15" s="6"/>
      <c r="C15" s="6"/>
      <c r="D15" s="6"/>
      <c r="E15" s="6"/>
      <c r="F15" s="1"/>
      <c r="G15" s="1"/>
      <c r="H15" s="1"/>
    </row>
    <row r="16" spans="1:8" ht="17.25">
      <c r="A16" s="6"/>
      <c r="B16" s="6"/>
      <c r="C16" s="6"/>
      <c r="D16" s="6"/>
      <c r="E16" s="6"/>
      <c r="F16" s="1"/>
      <c r="G16" s="1"/>
      <c r="H16" s="1"/>
    </row>
    <row r="17" spans="1:8" ht="17.25">
      <c r="A17" s="6"/>
      <c r="B17" s="6"/>
      <c r="C17" s="6"/>
      <c r="D17" s="6"/>
      <c r="E17" s="6"/>
      <c r="F17" s="1"/>
      <c r="G17" s="1"/>
      <c r="H17" s="1"/>
    </row>
    <row r="18" spans="1:8" ht="17.25">
      <c r="A18" s="6"/>
      <c r="B18" s="6"/>
      <c r="C18" s="6"/>
      <c r="D18" s="6"/>
      <c r="E18" s="6"/>
      <c r="F18" s="1"/>
      <c r="G18" s="1"/>
      <c r="H18" s="1"/>
    </row>
    <row r="19" spans="1:8" ht="17.25">
      <c r="A19" s="6"/>
      <c r="B19" s="6"/>
      <c r="C19" s="6"/>
      <c r="D19" s="6"/>
      <c r="E19" s="6"/>
      <c r="F19" s="1"/>
      <c r="G19" s="1"/>
      <c r="H19" s="1"/>
    </row>
    <row r="20" spans="1:8" ht="17.25">
      <c r="A20" s="6"/>
      <c r="B20" s="6"/>
      <c r="C20" s="6"/>
      <c r="D20" s="6"/>
      <c r="E20" s="6"/>
      <c r="F20" s="1"/>
      <c r="G20" s="1"/>
      <c r="H20" s="1"/>
    </row>
    <row r="21" spans="1:8" ht="17.25">
      <c r="A21" s="6"/>
      <c r="B21" s="6"/>
      <c r="C21" s="6"/>
      <c r="D21" s="6"/>
      <c r="E21" s="6"/>
      <c r="F21" s="1"/>
      <c r="G21" s="1"/>
      <c r="H21" s="1"/>
    </row>
    <row r="22" spans="1:8" ht="17.25">
      <c r="A22" s="6"/>
      <c r="B22" s="6"/>
      <c r="C22" s="6"/>
      <c r="D22" s="6"/>
      <c r="E22" s="6"/>
      <c r="F22" s="1"/>
      <c r="G22" s="1"/>
      <c r="H22" s="1"/>
    </row>
    <row r="23" spans="1:8" ht="17.25">
      <c r="A23" s="6"/>
      <c r="B23" s="6"/>
      <c r="C23" s="6"/>
      <c r="D23" s="6"/>
      <c r="E23" s="6"/>
      <c r="F23" s="1"/>
      <c r="G23" s="1"/>
      <c r="H23" s="1"/>
    </row>
    <row r="24" spans="1:8" ht="17.25">
      <c r="A24" s="6"/>
      <c r="B24" s="6"/>
      <c r="C24" s="6"/>
      <c r="D24" s="6"/>
      <c r="E24" s="6"/>
      <c r="F24" s="1"/>
      <c r="G24" s="1"/>
      <c r="H24" s="1"/>
    </row>
    <row r="25" spans="1:8" ht="17.25">
      <c r="A25" s="6"/>
      <c r="B25" s="6"/>
      <c r="C25" s="6"/>
      <c r="D25" s="6"/>
      <c r="E25" s="6"/>
      <c r="F25" s="1"/>
      <c r="G25" s="1"/>
      <c r="H25" s="1"/>
    </row>
    <row r="26" spans="1:8" ht="17.25">
      <c r="A26" s="6"/>
      <c r="B26" s="6"/>
      <c r="C26" s="6"/>
      <c r="D26" s="6"/>
      <c r="E26" s="6"/>
      <c r="F26" s="1"/>
      <c r="G26" s="1"/>
      <c r="H26" s="1"/>
    </row>
    <row r="27" spans="1:8" ht="17.25">
      <c r="A27" s="6"/>
      <c r="B27" s="6"/>
      <c r="C27" s="6"/>
      <c r="D27" s="6"/>
      <c r="E27" s="6"/>
      <c r="F27" s="1"/>
      <c r="G27" s="1"/>
      <c r="H27" s="1"/>
    </row>
    <row r="28" spans="1:8" ht="17.25">
      <c r="A28" s="6"/>
      <c r="B28" s="6"/>
      <c r="C28" s="6"/>
      <c r="D28" s="6"/>
      <c r="E28" s="6"/>
      <c r="F28" s="1"/>
      <c r="G28" s="1"/>
      <c r="H28" s="1"/>
    </row>
    <row r="29" spans="1:8" ht="17.25">
      <c r="A29" s="6"/>
      <c r="B29" s="6"/>
      <c r="C29" s="6"/>
      <c r="D29" s="6"/>
      <c r="E29" s="6"/>
      <c r="F29" s="1"/>
      <c r="G29" s="1"/>
      <c r="H29" s="1"/>
    </row>
    <row r="30" spans="1:8" ht="17.25">
      <c r="A30" s="6"/>
      <c r="B30" s="6"/>
      <c r="C30" s="6"/>
      <c r="D30" s="6"/>
      <c r="E30" s="6"/>
      <c r="F30" s="1"/>
      <c r="G30" s="1"/>
      <c r="H30" s="1"/>
    </row>
    <row r="31" spans="1:8" ht="17.25">
      <c r="A31" s="6"/>
      <c r="B31" s="6"/>
      <c r="C31" s="6"/>
      <c r="D31" s="6"/>
      <c r="E31" s="6"/>
      <c r="F31" s="1"/>
      <c r="G31" s="1"/>
      <c r="H31" s="1"/>
    </row>
    <row r="32" spans="1:8" ht="17.25">
      <c r="A32" s="6"/>
      <c r="B32" s="6"/>
      <c r="C32" s="6"/>
      <c r="D32" s="6"/>
      <c r="E32" s="6"/>
      <c r="F32" s="1"/>
      <c r="G32" s="1"/>
      <c r="H32" s="1"/>
    </row>
    <row r="33" spans="1:8" ht="17.25">
      <c r="A33" s="6"/>
      <c r="B33" s="6"/>
      <c r="C33" s="6"/>
      <c r="D33" s="6"/>
      <c r="E33" s="6"/>
      <c r="F33" s="1"/>
      <c r="G33" s="1"/>
      <c r="H33" s="1"/>
    </row>
    <row r="34" spans="1:8" ht="17.25">
      <c r="A34" s="6"/>
      <c r="B34" s="6"/>
      <c r="C34" s="6"/>
      <c r="D34" s="6"/>
      <c r="E34" s="6"/>
      <c r="F34" s="1"/>
      <c r="G34" s="1"/>
      <c r="H34" s="1"/>
    </row>
    <row r="35" spans="1:8" ht="17.25">
      <c r="A35" s="6"/>
      <c r="B35" s="6"/>
      <c r="C35" s="6"/>
      <c r="D35" s="6"/>
      <c r="E35" s="6"/>
      <c r="F35" s="1"/>
      <c r="G35" s="1"/>
      <c r="H35" s="1"/>
    </row>
    <row r="36" spans="1:8" ht="17.25">
      <c r="A36" s="6"/>
      <c r="B36" s="6"/>
      <c r="C36" s="6"/>
      <c r="D36" s="6"/>
      <c r="E36" s="6"/>
      <c r="F36" s="1"/>
      <c r="G36" s="1"/>
      <c r="H36" s="1"/>
    </row>
    <row r="37" spans="1:8" ht="17.25">
      <c r="A37" s="6"/>
      <c r="B37" s="6"/>
      <c r="C37" s="6"/>
      <c r="D37" s="6"/>
      <c r="E37" s="6"/>
      <c r="F37" s="1"/>
      <c r="G37" s="1"/>
      <c r="H37" s="1"/>
    </row>
    <row r="38" spans="1:8" ht="17.25">
      <c r="A38" s="6"/>
      <c r="B38" s="6"/>
      <c r="C38" s="6"/>
      <c r="D38" s="6"/>
      <c r="E38" s="6"/>
      <c r="F38" s="1"/>
      <c r="G38" s="1"/>
      <c r="H38" s="1"/>
    </row>
    <row r="39" spans="1:8" ht="17.25">
      <c r="A39" s="6"/>
      <c r="B39" s="6"/>
      <c r="C39" s="6"/>
      <c r="D39" s="6"/>
      <c r="E39" s="6"/>
      <c r="F39" s="1"/>
      <c r="G39" s="1"/>
      <c r="H39" s="1"/>
    </row>
    <row r="40" spans="1:8" ht="17.25">
      <c r="A40" s="6"/>
      <c r="B40" s="6"/>
      <c r="C40" s="6"/>
      <c r="D40" s="6"/>
      <c r="E40" s="6"/>
      <c r="F40" s="1"/>
      <c r="G40" s="1"/>
      <c r="H40" s="1"/>
    </row>
    <row r="41" spans="1:8" ht="17.25">
      <c r="A41" s="6"/>
      <c r="B41" s="6"/>
      <c r="C41" s="6"/>
      <c r="D41" s="6"/>
      <c r="E41" s="6"/>
      <c r="F41" s="1"/>
      <c r="G41" s="1"/>
      <c r="H41" s="1"/>
    </row>
    <row r="42" spans="1:8" ht="17.25">
      <c r="A42" s="6"/>
      <c r="B42" s="6"/>
      <c r="C42" s="6"/>
      <c r="D42" s="6"/>
      <c r="E42" s="6"/>
      <c r="F42" s="1"/>
      <c r="G42" s="1"/>
      <c r="H42" s="1"/>
    </row>
    <row r="43" spans="1:8" ht="17.25">
      <c r="A43" s="6"/>
      <c r="B43" s="6"/>
      <c r="C43" s="6"/>
      <c r="D43" s="6"/>
      <c r="E43" s="6"/>
      <c r="F43" s="1"/>
      <c r="G43" s="1"/>
      <c r="H43" s="1"/>
    </row>
    <row r="44" spans="1:8" ht="17.25">
      <c r="A44" s="6"/>
      <c r="B44" s="6"/>
      <c r="C44" s="6"/>
      <c r="D44" s="6"/>
      <c r="E44" s="6"/>
      <c r="F44" s="1"/>
      <c r="G44" s="1"/>
      <c r="H44" s="1"/>
    </row>
    <row r="45" spans="1:8" ht="17.25">
      <c r="A45" s="6"/>
      <c r="B45" s="6"/>
      <c r="C45" s="6"/>
      <c r="D45" s="6"/>
      <c r="E45" s="6"/>
      <c r="F45" s="1"/>
      <c r="G45" s="1"/>
      <c r="H45" s="1"/>
    </row>
    <row r="46" spans="1:8" ht="15">
      <c r="A46" s="7"/>
      <c r="B46" s="7"/>
      <c r="C46" s="7"/>
      <c r="D46" s="7"/>
      <c r="E46" s="7"/>
      <c r="F46" s="1"/>
      <c r="G46" s="1"/>
      <c r="H46" s="1"/>
    </row>
    <row r="47" spans="1:8" ht="15">
      <c r="A47" s="7"/>
      <c r="B47" s="7"/>
      <c r="C47" s="7"/>
      <c r="D47" s="7"/>
      <c r="E47" s="7"/>
      <c r="F47" s="1"/>
      <c r="G47" s="1"/>
      <c r="H47" s="1"/>
    </row>
    <row r="48" spans="1:8" ht="15">
      <c r="A48" s="7"/>
      <c r="B48" s="7"/>
      <c r="C48" s="7"/>
      <c r="D48" s="7"/>
      <c r="E48" s="7"/>
      <c r="F48" s="1"/>
      <c r="G48" s="1"/>
      <c r="H48" s="1"/>
    </row>
    <row r="49" spans="1:8" ht="15">
      <c r="A49" s="7"/>
      <c r="B49" s="7"/>
      <c r="C49" s="7"/>
      <c r="D49" s="7"/>
      <c r="E49" s="7"/>
      <c r="F49" s="1"/>
      <c r="G49" s="1"/>
      <c r="H49" s="1"/>
    </row>
    <row r="50" spans="1:8" ht="15">
      <c r="A50" s="7"/>
      <c r="B50" s="7"/>
      <c r="C50" s="7"/>
      <c r="D50" s="7"/>
      <c r="E50" s="7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2"/>
  <dimension ref="A1:AA29"/>
  <sheetViews>
    <sheetView workbookViewId="0" topLeftCell="A1">
      <selection activeCell="T25" sqref="T25"/>
    </sheetView>
  </sheetViews>
  <sheetFormatPr defaultColWidth="11.421875" defaultRowHeight="12.75"/>
  <cols>
    <col min="1" max="1" width="15.57421875" style="0" customWidth="1"/>
    <col min="2" max="2" width="6.28125" style="0" customWidth="1"/>
    <col min="3" max="4" width="14.710937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16.4218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28125" style="0" customWidth="1"/>
    <col min="16" max="17" width="6.00390625" style="0" customWidth="1"/>
    <col min="18" max="18" width="5.00390625" style="9" customWidth="1"/>
    <col min="19" max="19" width="4.421875" style="0" customWidth="1"/>
    <col min="20" max="20" width="3.28125" style="0" customWidth="1"/>
    <col min="21" max="21" width="5.00390625" style="0" customWidth="1"/>
    <col min="22" max="22" width="4.421875" style="0" customWidth="1"/>
    <col min="23" max="23" width="3.28125" style="0" customWidth="1"/>
    <col min="24" max="24" width="5.57421875" style="0" customWidth="1"/>
    <col min="25" max="27" width="0" style="0" hidden="1" customWidth="1"/>
  </cols>
  <sheetData>
    <row r="1" spans="1:27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Küthe</v>
      </c>
      <c r="L1" s="13" t="str">
        <f>LEFT(A3,5)</f>
        <v>Kaft,</v>
      </c>
      <c r="M1" s="13" t="str">
        <f>LEFT(A4,5)</f>
        <v>Appel</v>
      </c>
      <c r="N1" s="13" t="str">
        <f>LEFT(A5,5)</f>
        <v>Jacob</v>
      </c>
      <c r="O1" s="13" t="str">
        <f>LEFT(A6,5)</f>
        <v>Schmo</v>
      </c>
      <c r="P1" s="13" t="str">
        <f>LEFT(A7,5)</f>
        <v>Heese</v>
      </c>
      <c r="Q1" s="14" t="str">
        <f>LEFT(A8,5)</f>
        <v>Merga</v>
      </c>
      <c r="R1" s="15" t="s">
        <v>84</v>
      </c>
      <c r="S1" s="16" t="s">
        <v>85</v>
      </c>
      <c r="T1" s="17" t="s">
        <v>86</v>
      </c>
      <c r="U1" s="15" t="s">
        <v>87</v>
      </c>
      <c r="V1" s="16" t="s">
        <v>88</v>
      </c>
      <c r="W1" s="17" t="s">
        <v>86</v>
      </c>
      <c r="X1" s="18" t="s">
        <v>89</v>
      </c>
      <c r="Y1" s="19"/>
      <c r="Z1" s="19"/>
      <c r="AA1" s="19"/>
    </row>
    <row r="2" spans="1:27" ht="12.75">
      <c r="A2" s="20" t="s">
        <v>241</v>
      </c>
      <c r="B2" s="21" t="s">
        <v>91</v>
      </c>
      <c r="C2" s="23" t="str">
        <f>A3</f>
        <v>Kaft,Antonia</v>
      </c>
      <c r="D2" s="23" t="str">
        <f>A8</f>
        <v>Mergard,Jeanine</v>
      </c>
      <c r="E2" s="24">
        <v>2</v>
      </c>
      <c r="F2" s="24">
        <v>3</v>
      </c>
      <c r="G2" s="25">
        <f aca="true" t="shared" si="0" ref="G2:G22">IF(E2+F2&lt;1,"",IF(E2&gt;F2,1,0))</f>
        <v>0</v>
      </c>
      <c r="H2" s="25">
        <f aca="true" t="shared" si="1" ref="H2:H22">IF(E2+F2&lt;1,"",IF(E2&lt;F2,1,0))</f>
        <v>1</v>
      </c>
      <c r="J2" s="12" t="str">
        <f aca="true" t="shared" si="2" ref="J2:J8">A2</f>
        <v>Küthe,Caroline</v>
      </c>
      <c r="K2" s="26"/>
      <c r="L2" s="27" t="str">
        <f>E16&amp;" : "&amp;F16</f>
        <v>3 : 0</v>
      </c>
      <c r="M2" s="27" t="str">
        <f>E5&amp;" : "&amp;F5</f>
        <v>3 : 0</v>
      </c>
      <c r="N2" s="27" t="str">
        <f>E18&amp;" : "&amp;F18</f>
        <v>3 : 0</v>
      </c>
      <c r="O2" s="27" t="str">
        <f>E9&amp;" : "&amp;F9</f>
        <v>3 : 0</v>
      </c>
      <c r="P2" s="27" t="str">
        <f>E20&amp;" : "&amp;F20</f>
        <v>3 : 0</v>
      </c>
      <c r="Q2" s="28" t="str">
        <f>E13&amp;" : "&amp;F13</f>
        <v>3 : 0</v>
      </c>
      <c r="R2" s="29">
        <f>SUM(E16,E5,E18,E9,E20,E13)</f>
        <v>18</v>
      </c>
      <c r="S2" s="27">
        <f>SUM(F16,F5,F18,F9,F20,F13)</f>
        <v>0</v>
      </c>
      <c r="T2" s="30">
        <f aca="true" t="shared" si="3" ref="T2:T8">R2-S2</f>
        <v>18</v>
      </c>
      <c r="U2" s="29">
        <f>SUM(G16,G5,G18,G9,G20,G13)</f>
        <v>6</v>
      </c>
      <c r="V2" s="27">
        <f>SUM(H16,H5,H18,H9,H20,H13)</f>
        <v>0</v>
      </c>
      <c r="W2" s="30">
        <f aca="true" t="shared" si="4" ref="W2:W8">U2-V2</f>
        <v>6</v>
      </c>
      <c r="X2" s="31">
        <f aca="true" t="shared" si="5" ref="X2:X8">RANK(AA2,AA$2:AA$12,1)</f>
        <v>1</v>
      </c>
      <c r="Y2" s="19">
        <f aca="true" t="shared" si="6" ref="Y2:Y8">RANK(T2,T$2:T$12)</f>
        <v>1</v>
      </c>
      <c r="Z2" s="19">
        <f aca="true" t="shared" si="7" ref="Z2:Z8">RANK(W2,W$2:W$12)</f>
        <v>1</v>
      </c>
      <c r="AA2" s="19">
        <f aca="true" t="shared" si="8" ref="AA2:AA8">Z2*10+Y2</f>
        <v>11</v>
      </c>
    </row>
    <row r="3" spans="1:27" ht="12.75">
      <c r="A3" s="20" t="s">
        <v>242</v>
      </c>
      <c r="B3" s="21" t="s">
        <v>93</v>
      </c>
      <c r="C3" s="22" t="str">
        <f>A4</f>
        <v>Appel,Luisa</v>
      </c>
      <c r="D3" s="23" t="str">
        <f>A7</f>
        <v>Heese,Lara</v>
      </c>
      <c r="E3" s="24">
        <v>0</v>
      </c>
      <c r="F3" s="24">
        <v>3</v>
      </c>
      <c r="G3" s="25">
        <f t="shared" si="0"/>
        <v>0</v>
      </c>
      <c r="H3" s="25">
        <f t="shared" si="1"/>
        <v>1</v>
      </c>
      <c r="J3" s="32" t="str">
        <f t="shared" si="2"/>
        <v>Kaft,Antonia</v>
      </c>
      <c r="K3" s="33" t="str">
        <f>F16&amp;" : "&amp;E16</f>
        <v>0 : 3</v>
      </c>
      <c r="L3" s="26"/>
      <c r="M3" s="33" t="str">
        <f>E19&amp;" : "&amp;F19</f>
        <v>3 : 1</v>
      </c>
      <c r="N3" s="33" t="str">
        <f>E8&amp;" : "&amp;F8</f>
        <v>3 : 2</v>
      </c>
      <c r="O3" s="33" t="str">
        <f>E21&amp;" : "&amp;F21</f>
        <v>0 : 3</v>
      </c>
      <c r="P3" s="33" t="str">
        <f>E12&amp;" : "&amp;F12</f>
        <v>2 : 3</v>
      </c>
      <c r="Q3" s="34" t="str">
        <f>E2&amp;" : "&amp;F2</f>
        <v>2 : 3</v>
      </c>
      <c r="R3" s="35">
        <f>SUM(F16,E19,E8,E21,E12,E2)</f>
        <v>10</v>
      </c>
      <c r="S3" s="33">
        <f>SUM(E16,F19,F8,F21,F12,F2)</f>
        <v>15</v>
      </c>
      <c r="T3" s="36">
        <f t="shared" si="3"/>
        <v>-5</v>
      </c>
      <c r="U3" s="35">
        <f>SUM(H16,G19,G8,G21,G12,G2)</f>
        <v>2</v>
      </c>
      <c r="V3" s="33">
        <f>SUM(G16,H19,H8,H21,H12,H2)</f>
        <v>4</v>
      </c>
      <c r="W3" s="36">
        <f t="shared" si="4"/>
        <v>-2</v>
      </c>
      <c r="X3" s="37">
        <f t="shared" si="5"/>
        <v>5</v>
      </c>
      <c r="Y3" s="19">
        <f t="shared" si="6"/>
        <v>5</v>
      </c>
      <c r="Z3" s="19">
        <f t="shared" si="7"/>
        <v>5</v>
      </c>
      <c r="AA3" s="19">
        <f t="shared" si="8"/>
        <v>55</v>
      </c>
    </row>
    <row r="4" spans="1:27" ht="12.75">
      <c r="A4" s="20" t="s">
        <v>243</v>
      </c>
      <c r="B4" s="21" t="s">
        <v>122</v>
      </c>
      <c r="C4" s="23" t="str">
        <f>A5</f>
        <v>Jacob,Pia</v>
      </c>
      <c r="D4" s="23" t="str">
        <f>A6</f>
        <v>Schmoll,Bianca</v>
      </c>
      <c r="E4" s="24">
        <v>0</v>
      </c>
      <c r="F4" s="24">
        <v>3</v>
      </c>
      <c r="G4" s="25">
        <f t="shared" si="0"/>
        <v>0</v>
      </c>
      <c r="H4" s="25">
        <f t="shared" si="1"/>
        <v>1</v>
      </c>
      <c r="J4" s="12" t="str">
        <f t="shared" si="2"/>
        <v>Appel,Luisa</v>
      </c>
      <c r="K4" s="27" t="str">
        <f>F5&amp;" : "&amp;E5</f>
        <v>0 : 3</v>
      </c>
      <c r="L4" s="27" t="str">
        <f>F19&amp;" : "&amp;E19</f>
        <v>1 : 3</v>
      </c>
      <c r="M4" s="26"/>
      <c r="N4" s="27" t="str">
        <f>E22&amp;" : "&amp;F22</f>
        <v>0 : 3</v>
      </c>
      <c r="O4" s="27" t="str">
        <f>E11&amp;" : "&amp;F11</f>
        <v>0 : 3</v>
      </c>
      <c r="P4" s="27" t="str">
        <f>E3&amp;" : "&amp;F3</f>
        <v>0 : 3</v>
      </c>
      <c r="Q4" s="28" t="str">
        <f>E15&amp;" : "&amp;F15</f>
        <v>0 : 3</v>
      </c>
      <c r="R4" s="29">
        <f>SUM(F5,F19,E22,E11,E3,E15)</f>
        <v>1</v>
      </c>
      <c r="S4" s="27">
        <f>SUM(E5,E19,F22,F11,F3,F15)</f>
        <v>18</v>
      </c>
      <c r="T4" s="30">
        <f t="shared" si="3"/>
        <v>-17</v>
      </c>
      <c r="U4" s="29">
        <f>SUM(H5,H19,G22,G11,G3,G15)</f>
        <v>0</v>
      </c>
      <c r="V4" s="27">
        <f>SUM(G5,G19,H22,H11,H3,H15)</f>
        <v>6</v>
      </c>
      <c r="W4" s="30">
        <f t="shared" si="4"/>
        <v>-6</v>
      </c>
      <c r="X4" s="31">
        <f t="shared" si="5"/>
        <v>7</v>
      </c>
      <c r="Y4" s="19">
        <f t="shared" si="6"/>
        <v>7</v>
      </c>
      <c r="Z4" s="19">
        <f t="shared" si="7"/>
        <v>7</v>
      </c>
      <c r="AA4" s="19">
        <f t="shared" si="8"/>
        <v>77</v>
      </c>
    </row>
    <row r="5" spans="1:27" ht="12.75">
      <c r="A5" s="20" t="s">
        <v>244</v>
      </c>
      <c r="B5" s="21" t="s">
        <v>95</v>
      </c>
      <c r="C5" s="22" t="str">
        <f>A2</f>
        <v>Küthe,Caroline</v>
      </c>
      <c r="D5" s="22" t="str">
        <f>A4</f>
        <v>Appel,Luisa</v>
      </c>
      <c r="E5" s="24">
        <v>3</v>
      </c>
      <c r="F5" s="24">
        <v>0</v>
      </c>
      <c r="G5" s="25">
        <f t="shared" si="0"/>
        <v>1</v>
      </c>
      <c r="H5" s="25">
        <f t="shared" si="1"/>
        <v>0</v>
      </c>
      <c r="J5" s="32" t="str">
        <f t="shared" si="2"/>
        <v>Jacob,Pia</v>
      </c>
      <c r="K5" s="33" t="str">
        <f>F18&amp;" : "&amp;E18</f>
        <v>0 : 3</v>
      </c>
      <c r="L5" s="33" t="str">
        <f>F8&amp;" : "&amp;E8</f>
        <v>2 : 3</v>
      </c>
      <c r="M5" s="33" t="str">
        <f>F22&amp;" : "&amp;E22</f>
        <v>3 : 0</v>
      </c>
      <c r="N5" s="26"/>
      <c r="O5" s="33" t="str">
        <f>E4&amp;" : "&amp;F4</f>
        <v>0 : 3</v>
      </c>
      <c r="P5" s="33" t="str">
        <f>E14&amp;" : "&amp;F14</f>
        <v>0 : 3</v>
      </c>
      <c r="Q5" s="34" t="str">
        <f>E6&amp;" : "&amp;F6</f>
        <v>1 : 3</v>
      </c>
      <c r="R5" s="35">
        <f>SUM(F18,F8,F22,E4,E14,E6)</f>
        <v>6</v>
      </c>
      <c r="S5" s="33">
        <f>SUM(E18,E8,E22,F4,F14,F6)</f>
        <v>15</v>
      </c>
      <c r="T5" s="36">
        <f t="shared" si="3"/>
        <v>-9</v>
      </c>
      <c r="U5" s="35">
        <f>SUM(H18,H8,H22,G4,G14,G6)</f>
        <v>1</v>
      </c>
      <c r="V5" s="33">
        <f>SUM(G18,G8,G22,H4,H14,H6)</f>
        <v>5</v>
      </c>
      <c r="W5" s="36">
        <f t="shared" si="4"/>
        <v>-4</v>
      </c>
      <c r="X5" s="37">
        <f t="shared" si="5"/>
        <v>6</v>
      </c>
      <c r="Y5" s="19">
        <f t="shared" si="6"/>
        <v>6</v>
      </c>
      <c r="Z5" s="19">
        <f t="shared" si="7"/>
        <v>6</v>
      </c>
      <c r="AA5" s="19">
        <f t="shared" si="8"/>
        <v>66</v>
      </c>
    </row>
    <row r="6" spans="1:27" ht="12.75">
      <c r="A6" s="20" t="s">
        <v>245</v>
      </c>
      <c r="B6" s="21" t="s">
        <v>97</v>
      </c>
      <c r="C6" s="23" t="str">
        <f>A5</f>
        <v>Jacob,Pia</v>
      </c>
      <c r="D6" s="23" t="str">
        <f>A8</f>
        <v>Mergard,Jeanine</v>
      </c>
      <c r="E6" s="24">
        <v>1</v>
      </c>
      <c r="F6" s="24">
        <v>3</v>
      </c>
      <c r="G6" s="25">
        <f t="shared" si="0"/>
        <v>0</v>
      </c>
      <c r="H6" s="25">
        <f t="shared" si="1"/>
        <v>1</v>
      </c>
      <c r="J6" s="12" t="str">
        <f t="shared" si="2"/>
        <v>Schmoll,Bianca</v>
      </c>
      <c r="K6" s="27" t="str">
        <f>F9&amp;" : "&amp;E9</f>
        <v>0 : 3</v>
      </c>
      <c r="L6" s="27" t="str">
        <f>F21&amp;" : "&amp;E21</f>
        <v>3 : 0</v>
      </c>
      <c r="M6" s="27" t="str">
        <f>F11&amp;" : "&amp;E11</f>
        <v>3 : 0</v>
      </c>
      <c r="N6" s="27" t="str">
        <f>F4&amp;" : "&amp;E4</f>
        <v>3 : 0</v>
      </c>
      <c r="O6" s="26"/>
      <c r="P6" s="27" t="str">
        <f>E7&amp;" : "&amp;F7</f>
        <v>0 : 3</v>
      </c>
      <c r="Q6" s="28" t="str">
        <f>E17&amp;" : "&amp;F17</f>
        <v>3 : 1</v>
      </c>
      <c r="R6" s="29">
        <f>SUM(F9,F21,F11,F4,E7,E17)</f>
        <v>12</v>
      </c>
      <c r="S6" s="27">
        <f>SUM(E9,E21,E11,E4,F7,F17)</f>
        <v>7</v>
      </c>
      <c r="T6" s="30">
        <f t="shared" si="3"/>
        <v>5</v>
      </c>
      <c r="U6" s="29">
        <f>SUM(H9,H21,H11,H4,G7,G17)</f>
        <v>4</v>
      </c>
      <c r="V6" s="27">
        <f>SUM(G9,G21,G11,G4,H7,H17)</f>
        <v>2</v>
      </c>
      <c r="W6" s="30">
        <f t="shared" si="4"/>
        <v>2</v>
      </c>
      <c r="X6" s="31">
        <f t="shared" si="5"/>
        <v>3</v>
      </c>
      <c r="Y6" s="19">
        <f t="shared" si="6"/>
        <v>3</v>
      </c>
      <c r="Z6" s="19">
        <f t="shared" si="7"/>
        <v>3</v>
      </c>
      <c r="AA6" s="19">
        <f t="shared" si="8"/>
        <v>33</v>
      </c>
    </row>
    <row r="7" spans="1:27" ht="12.75">
      <c r="A7" s="20" t="s">
        <v>246</v>
      </c>
      <c r="B7" s="21" t="s">
        <v>126</v>
      </c>
      <c r="C7" s="23" t="str">
        <f>A6</f>
        <v>Schmoll,Bianca</v>
      </c>
      <c r="D7" s="23" t="str">
        <f>A7</f>
        <v>Heese,Lara</v>
      </c>
      <c r="E7" s="24">
        <v>0</v>
      </c>
      <c r="F7" s="24">
        <v>3</v>
      </c>
      <c r="G7" s="25">
        <f t="shared" si="0"/>
        <v>0</v>
      </c>
      <c r="H7" s="25">
        <f t="shared" si="1"/>
        <v>1</v>
      </c>
      <c r="J7" s="32" t="str">
        <f t="shared" si="2"/>
        <v>Heese,Lara</v>
      </c>
      <c r="K7" s="33" t="str">
        <f>F20&amp;" : "&amp;E20</f>
        <v>0 : 3</v>
      </c>
      <c r="L7" s="33" t="str">
        <f>F12&amp;" : "&amp;E12</f>
        <v>3 : 2</v>
      </c>
      <c r="M7" s="33" t="str">
        <f>F3&amp;" : "&amp;E3</f>
        <v>3 : 0</v>
      </c>
      <c r="N7" s="33" t="str">
        <f>F14&amp;" : "&amp;E14</f>
        <v>3 : 0</v>
      </c>
      <c r="O7" s="33" t="str">
        <f>F7&amp;" : "&amp;E7</f>
        <v>3 : 0</v>
      </c>
      <c r="P7" s="26"/>
      <c r="Q7" s="34" t="str">
        <f>E10&amp;" : "&amp;F10</f>
        <v>3 : 2</v>
      </c>
      <c r="R7" s="35">
        <f>SUM(F20,F12,F3,F14,F7,E10)</f>
        <v>15</v>
      </c>
      <c r="S7" s="33">
        <f>SUM(E20,E12,E3,E14,E7,F10)</f>
        <v>7</v>
      </c>
      <c r="T7" s="36">
        <f t="shared" si="3"/>
        <v>8</v>
      </c>
      <c r="U7" s="35">
        <f>SUM(H20,H12,H3,H14,H7,G10)</f>
        <v>5</v>
      </c>
      <c r="V7" s="33">
        <f>SUM(G20,G12,G3,G14,G7,H10)</f>
        <v>1</v>
      </c>
      <c r="W7" s="36">
        <f t="shared" si="4"/>
        <v>4</v>
      </c>
      <c r="X7" s="37">
        <f t="shared" si="5"/>
        <v>2</v>
      </c>
      <c r="Y7" s="19">
        <f t="shared" si="6"/>
        <v>2</v>
      </c>
      <c r="Z7" s="19">
        <f t="shared" si="7"/>
        <v>2</v>
      </c>
      <c r="AA7" s="19">
        <f t="shared" si="8"/>
        <v>22</v>
      </c>
    </row>
    <row r="8" spans="1:27" ht="12.75">
      <c r="A8" s="20" t="s">
        <v>247</v>
      </c>
      <c r="B8" s="21" t="s">
        <v>99</v>
      </c>
      <c r="C8" s="23" t="str">
        <f>A3</f>
        <v>Kaft,Antonia</v>
      </c>
      <c r="D8" s="23" t="str">
        <f>A5</f>
        <v>Jacob,Pia</v>
      </c>
      <c r="E8" s="24">
        <v>3</v>
      </c>
      <c r="F8" s="24">
        <v>2</v>
      </c>
      <c r="G8" s="25">
        <f t="shared" si="0"/>
        <v>1</v>
      </c>
      <c r="H8" s="25">
        <f t="shared" si="1"/>
        <v>0</v>
      </c>
      <c r="J8" s="12" t="str">
        <f t="shared" si="2"/>
        <v>Mergard,Jeanine</v>
      </c>
      <c r="K8" s="27" t="str">
        <f>F13&amp;" : "&amp;E13</f>
        <v>0 : 3</v>
      </c>
      <c r="L8" s="27" t="str">
        <f>F2&amp;" : "&amp;E2</f>
        <v>3 : 2</v>
      </c>
      <c r="M8" s="27" t="str">
        <f>F15&amp;" : "&amp;E15</f>
        <v>3 : 0</v>
      </c>
      <c r="N8" s="27" t="str">
        <f>F6&amp;" : "&amp;E6</f>
        <v>3 : 1</v>
      </c>
      <c r="O8" s="27" t="str">
        <f>F17&amp;" : "&amp;E17</f>
        <v>1 : 3</v>
      </c>
      <c r="P8" s="27" t="str">
        <f>F10&amp;" : "&amp;E10</f>
        <v>2 : 3</v>
      </c>
      <c r="Q8" s="38"/>
      <c r="R8" s="39">
        <f>SUM(F13,F2,F15,F6,F17,F10)</f>
        <v>12</v>
      </c>
      <c r="S8" s="40">
        <f>SUM(E13,E2,E15,E6,E17,E10)</f>
        <v>12</v>
      </c>
      <c r="T8" s="41">
        <f t="shared" si="3"/>
        <v>0</v>
      </c>
      <c r="U8" s="39">
        <f>SUM(H13,H2,H15,H6,H17,H10)</f>
        <v>3</v>
      </c>
      <c r="V8" s="40">
        <f>SUM(G13,G2,G15,G6,G17,G10)</f>
        <v>3</v>
      </c>
      <c r="W8" s="41">
        <f t="shared" si="4"/>
        <v>0</v>
      </c>
      <c r="X8" s="31">
        <f t="shared" si="5"/>
        <v>4</v>
      </c>
      <c r="Y8" s="19">
        <f t="shared" si="6"/>
        <v>4</v>
      </c>
      <c r="Z8" s="19">
        <f t="shared" si="7"/>
        <v>4</v>
      </c>
      <c r="AA8" s="19">
        <f t="shared" si="8"/>
        <v>44</v>
      </c>
    </row>
    <row r="9" spans="1:8" ht="12.75">
      <c r="A9" s="42"/>
      <c r="B9" s="21" t="s">
        <v>100</v>
      </c>
      <c r="C9" s="22" t="str">
        <f>A2</f>
        <v>Küthe,Caroline</v>
      </c>
      <c r="D9" s="22" t="str">
        <f>A6</f>
        <v>Schmoll,Bianca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127</v>
      </c>
      <c r="C10" s="23" t="str">
        <f>A7</f>
        <v>Heese,Lara</v>
      </c>
      <c r="D10" s="23" t="str">
        <f>A8</f>
        <v>Mergard,Jeanine</v>
      </c>
      <c r="E10" s="24">
        <v>3</v>
      </c>
      <c r="F10" s="24">
        <v>2</v>
      </c>
      <c r="G10" s="25">
        <f t="shared" si="0"/>
        <v>1</v>
      </c>
      <c r="H10" s="25">
        <f t="shared" si="1"/>
        <v>0</v>
      </c>
    </row>
    <row r="11" spans="1:8" ht="12.75">
      <c r="A11" s="10"/>
      <c r="B11" s="21" t="s">
        <v>101</v>
      </c>
      <c r="C11" s="23" t="str">
        <f>A4</f>
        <v>Appel,Luisa</v>
      </c>
      <c r="D11" s="23" t="str">
        <f>A6</f>
        <v>Schmoll,Bianca</v>
      </c>
      <c r="E11" s="24">
        <v>0</v>
      </c>
      <c r="F11" s="24">
        <v>3</v>
      </c>
      <c r="G11" s="25">
        <f t="shared" si="0"/>
        <v>0</v>
      </c>
      <c r="H11" s="25">
        <f t="shared" si="1"/>
        <v>1</v>
      </c>
    </row>
    <row r="12" spans="1:8" ht="12.75">
      <c r="A12" s="10"/>
      <c r="B12" s="21" t="s">
        <v>102</v>
      </c>
      <c r="C12" s="23" t="str">
        <f>A3</f>
        <v>Kaft,Antonia</v>
      </c>
      <c r="D12" s="23" t="str">
        <f>A7</f>
        <v>Heese,Lara</v>
      </c>
      <c r="E12" s="24">
        <v>2</v>
      </c>
      <c r="F12" s="24">
        <v>3</v>
      </c>
      <c r="G12" s="25">
        <f t="shared" si="0"/>
        <v>0</v>
      </c>
      <c r="H12" s="25">
        <f t="shared" si="1"/>
        <v>1</v>
      </c>
    </row>
    <row r="13" spans="1:8" ht="12.75">
      <c r="A13" s="10"/>
      <c r="B13" s="21" t="s">
        <v>128</v>
      </c>
      <c r="C13" s="23" t="str">
        <f>A2</f>
        <v>Küthe,Caroline</v>
      </c>
      <c r="D13" s="22" t="str">
        <f>A8</f>
        <v>Mergard,Jeanine</v>
      </c>
      <c r="E13" s="24">
        <v>3</v>
      </c>
      <c r="F13" s="24">
        <v>0</v>
      </c>
      <c r="G13" s="25">
        <f t="shared" si="0"/>
        <v>1</v>
      </c>
      <c r="H13" s="25">
        <f t="shared" si="1"/>
        <v>0</v>
      </c>
    </row>
    <row r="14" spans="2:8" ht="12.75">
      <c r="B14" s="21" t="s">
        <v>103</v>
      </c>
      <c r="C14" s="23" t="str">
        <f>A5</f>
        <v>Jacob,Pia</v>
      </c>
      <c r="D14" s="23" t="str">
        <f>A7</f>
        <v>Heese,Lara</v>
      </c>
      <c r="E14" s="24">
        <v>0</v>
      </c>
      <c r="F14" s="24">
        <v>3</v>
      </c>
      <c r="G14" s="25">
        <f t="shared" si="0"/>
        <v>0</v>
      </c>
      <c r="H14" s="25">
        <f t="shared" si="1"/>
        <v>1</v>
      </c>
    </row>
    <row r="15" spans="2:8" ht="12.75">
      <c r="B15" s="21" t="s">
        <v>104</v>
      </c>
      <c r="C15" s="23" t="str">
        <f>A4</f>
        <v>Appel,Luisa</v>
      </c>
      <c r="D15" s="23" t="str">
        <f>A8</f>
        <v>Mergard,Jeanine</v>
      </c>
      <c r="E15" s="24">
        <v>0</v>
      </c>
      <c r="F15" s="24">
        <v>3</v>
      </c>
      <c r="G15" s="25">
        <f t="shared" si="0"/>
        <v>0</v>
      </c>
      <c r="H15" s="25">
        <f t="shared" si="1"/>
        <v>1</v>
      </c>
    </row>
    <row r="16" spans="2:8" ht="12.75">
      <c r="B16" s="21" t="s">
        <v>129</v>
      </c>
      <c r="C16" s="23" t="str">
        <f>A2</f>
        <v>Küthe,Caroline</v>
      </c>
      <c r="D16" s="23" t="str">
        <f>A3</f>
        <v>Kaft,Antonia</v>
      </c>
      <c r="E16" s="24">
        <v>3</v>
      </c>
      <c r="F16" s="24">
        <v>0</v>
      </c>
      <c r="G16" s="25">
        <f t="shared" si="0"/>
        <v>1</v>
      </c>
      <c r="H16" s="25">
        <f t="shared" si="1"/>
        <v>0</v>
      </c>
    </row>
    <row r="17" spans="2:8" ht="12.75">
      <c r="B17" s="21" t="s">
        <v>204</v>
      </c>
      <c r="C17" s="23" t="str">
        <f>A6</f>
        <v>Schmoll,Bianca</v>
      </c>
      <c r="D17" s="23" t="str">
        <f>A8</f>
        <v>Mergard,Jeanine</v>
      </c>
      <c r="E17" s="24">
        <v>3</v>
      </c>
      <c r="F17" s="24">
        <v>1</v>
      </c>
      <c r="G17" s="25">
        <f t="shared" si="0"/>
        <v>1</v>
      </c>
      <c r="H17" s="25">
        <f t="shared" si="1"/>
        <v>0</v>
      </c>
    </row>
    <row r="18" spans="2:8" ht="12.75">
      <c r="B18" s="21" t="s">
        <v>205</v>
      </c>
      <c r="C18" s="23" t="str">
        <f>A2</f>
        <v>Küthe,Caroline</v>
      </c>
      <c r="D18" s="22" t="str">
        <f>A5</f>
        <v>Jacob,Pia</v>
      </c>
      <c r="E18" s="24">
        <v>3</v>
      </c>
      <c r="F18" s="24">
        <v>0</v>
      </c>
      <c r="G18" s="25">
        <f t="shared" si="0"/>
        <v>1</v>
      </c>
      <c r="H18" s="25">
        <f t="shared" si="1"/>
        <v>0</v>
      </c>
    </row>
    <row r="19" spans="2:8" ht="12.75">
      <c r="B19" s="21" t="s">
        <v>206</v>
      </c>
      <c r="C19" s="23" t="str">
        <f>A3</f>
        <v>Kaft,Antonia</v>
      </c>
      <c r="D19" s="23" t="str">
        <f>A4</f>
        <v>Appel,Luisa</v>
      </c>
      <c r="E19" s="24">
        <v>3</v>
      </c>
      <c r="F19" s="24">
        <v>1</v>
      </c>
      <c r="G19" s="25">
        <f t="shared" si="0"/>
        <v>1</v>
      </c>
      <c r="H19" s="25">
        <f t="shared" si="1"/>
        <v>0</v>
      </c>
    </row>
    <row r="20" spans="2:8" ht="12.75">
      <c r="B20" s="21" t="s">
        <v>207</v>
      </c>
      <c r="C20" s="23" t="str">
        <f>A2</f>
        <v>Küthe,Caroline</v>
      </c>
      <c r="D20" s="23" t="str">
        <f>A7</f>
        <v>Heese,Lara</v>
      </c>
      <c r="E20" s="24">
        <v>3</v>
      </c>
      <c r="F20" s="24">
        <v>0</v>
      </c>
      <c r="G20" s="25">
        <f t="shared" si="0"/>
        <v>1</v>
      </c>
      <c r="H20" s="25">
        <f t="shared" si="1"/>
        <v>0</v>
      </c>
    </row>
    <row r="21" spans="2:8" ht="12.75">
      <c r="B21" s="21" t="s">
        <v>208</v>
      </c>
      <c r="C21" s="22" t="str">
        <f>A3</f>
        <v>Kaft,Antonia</v>
      </c>
      <c r="D21" s="22" t="str">
        <f>A6</f>
        <v>Schmoll,Bianca</v>
      </c>
      <c r="E21" s="24">
        <v>0</v>
      </c>
      <c r="F21" s="24">
        <v>3</v>
      </c>
      <c r="G21" s="25">
        <f t="shared" si="0"/>
        <v>0</v>
      </c>
      <c r="H21" s="25">
        <f t="shared" si="1"/>
        <v>1</v>
      </c>
    </row>
    <row r="22" spans="2:8" ht="12.75">
      <c r="B22" s="21" t="s">
        <v>209</v>
      </c>
      <c r="C22" s="23" t="str">
        <f>A4</f>
        <v>Appel,Luisa</v>
      </c>
      <c r="D22" s="23" t="str">
        <f>A5</f>
        <v>Jacob,Pia</v>
      </c>
      <c r="E22" s="24">
        <v>0</v>
      </c>
      <c r="F22" s="24">
        <v>3</v>
      </c>
      <c r="G22" s="25">
        <f t="shared" si="0"/>
        <v>0</v>
      </c>
      <c r="H22" s="25">
        <f t="shared" si="1"/>
        <v>1</v>
      </c>
    </row>
    <row r="23" spans="2:8" ht="12.75">
      <c r="B23" s="21"/>
      <c r="C23" s="23"/>
      <c r="D23" s="23"/>
      <c r="E23" s="42"/>
      <c r="F23" s="42"/>
      <c r="G23" s="43"/>
      <c r="H23" s="43"/>
    </row>
    <row r="24" spans="1:8" ht="12.75">
      <c r="A24" t="s">
        <v>105</v>
      </c>
      <c r="B24" s="21"/>
      <c r="C24" s="23"/>
      <c r="D24" s="23"/>
      <c r="E24" s="42"/>
      <c r="F24" s="42"/>
      <c r="G24" s="43"/>
      <c r="H24" s="43"/>
    </row>
    <row r="25" spans="2:8" ht="12.75">
      <c r="B25" s="21"/>
      <c r="C25" s="22"/>
      <c r="D25" s="22"/>
      <c r="E25" s="42"/>
      <c r="F25" s="42"/>
      <c r="G25" s="43"/>
      <c r="H25" s="43"/>
    </row>
    <row r="26" spans="1:8" ht="12.75">
      <c r="A26" t="s">
        <v>248</v>
      </c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</sheetData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3"/>
  <dimension ref="A1:H160"/>
  <sheetViews>
    <sheetView workbookViewId="0" topLeftCell="A13">
      <selection activeCell="D5" sqref="D5"/>
    </sheetView>
  </sheetViews>
  <sheetFormatPr defaultColWidth="11.421875" defaultRowHeight="12.75"/>
  <cols>
    <col min="1" max="1" width="4.8515625" style="0" customWidth="1"/>
    <col min="2" max="2" width="17.00390625" style="0" customWidth="1"/>
    <col min="3" max="3" width="16.28125" style="0" customWidth="1"/>
    <col min="4" max="4" width="0.13671875" style="0" customWidth="1"/>
    <col min="5" max="5" width="27.281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249</v>
      </c>
      <c r="B3" s="1"/>
      <c r="C3" s="2" t="s">
        <v>250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/>
      <c r="B5" s="3" t="s">
        <v>3</v>
      </c>
      <c r="C5" s="3" t="s">
        <v>4</v>
      </c>
      <c r="D5" s="3"/>
      <c r="E5" s="3" t="s">
        <v>5</v>
      </c>
      <c r="F5" s="1"/>
      <c r="G5" s="1"/>
      <c r="H5" s="1"/>
    </row>
    <row r="6" spans="1:8" ht="17.25">
      <c r="A6" s="4" t="s">
        <v>6</v>
      </c>
      <c r="B6" s="4" t="s">
        <v>251</v>
      </c>
      <c r="C6" s="4" t="s">
        <v>252</v>
      </c>
      <c r="D6" s="5"/>
      <c r="E6" s="4" t="s">
        <v>185</v>
      </c>
      <c r="F6" s="1"/>
      <c r="G6" s="1"/>
      <c r="H6" s="1"/>
    </row>
    <row r="7" spans="1:8" ht="17.25">
      <c r="A7" s="4" t="s">
        <v>10</v>
      </c>
      <c r="B7" s="4" t="s">
        <v>253</v>
      </c>
      <c r="C7" s="4" t="s">
        <v>252</v>
      </c>
      <c r="D7" s="5"/>
      <c r="E7" s="4" t="s">
        <v>27</v>
      </c>
      <c r="F7" s="1"/>
      <c r="G7" s="1"/>
      <c r="H7" s="1"/>
    </row>
    <row r="8" spans="1:8" ht="17.25">
      <c r="A8" s="4" t="s">
        <v>14</v>
      </c>
      <c r="B8" s="4" t="s">
        <v>254</v>
      </c>
      <c r="C8" s="4" t="s">
        <v>255</v>
      </c>
      <c r="D8" s="5"/>
      <c r="E8" s="4" t="s">
        <v>256</v>
      </c>
      <c r="F8" s="1"/>
      <c r="G8" s="1"/>
      <c r="H8" s="1"/>
    </row>
    <row r="9" spans="1:8" ht="17.25">
      <c r="A9" s="4" t="s">
        <v>17</v>
      </c>
      <c r="B9" s="4" t="s">
        <v>257</v>
      </c>
      <c r="C9" s="4" t="s">
        <v>45</v>
      </c>
      <c r="D9" s="5"/>
      <c r="E9" s="4" t="s">
        <v>256</v>
      </c>
      <c r="F9" s="1"/>
      <c r="G9" s="1"/>
      <c r="H9" s="1"/>
    </row>
    <row r="10" spans="1:8" ht="17.25">
      <c r="A10" s="4" t="s">
        <v>21</v>
      </c>
      <c r="B10" s="4" t="s">
        <v>258</v>
      </c>
      <c r="C10" s="4" t="s">
        <v>180</v>
      </c>
      <c r="D10" s="5"/>
      <c r="E10" s="4" t="s">
        <v>256</v>
      </c>
      <c r="F10" s="1"/>
      <c r="G10" s="1"/>
      <c r="H10" s="1"/>
    </row>
    <row r="11" spans="1:8" ht="17.25">
      <c r="A11" s="4" t="s">
        <v>24</v>
      </c>
      <c r="B11" s="4" t="s">
        <v>140</v>
      </c>
      <c r="C11" s="4" t="s">
        <v>19</v>
      </c>
      <c r="D11" s="5"/>
      <c r="E11" s="4" t="s">
        <v>142</v>
      </c>
      <c r="F11" s="1"/>
      <c r="G11" s="1"/>
      <c r="H11" s="1"/>
    </row>
    <row r="12" spans="1:8" ht="17.25">
      <c r="A12" s="4" t="s">
        <v>28</v>
      </c>
      <c r="B12" s="4" t="s">
        <v>259</v>
      </c>
      <c r="C12" s="4" t="s">
        <v>260</v>
      </c>
      <c r="D12" s="5"/>
      <c r="E12" s="4" t="s">
        <v>188</v>
      </c>
      <c r="F12" s="1"/>
      <c r="G12" s="1"/>
      <c r="H12" s="1"/>
    </row>
    <row r="13" spans="1:8" ht="17.25">
      <c r="A13" s="4" t="s">
        <v>31</v>
      </c>
      <c r="B13" s="4" t="s">
        <v>261</v>
      </c>
      <c r="C13" s="4" t="s">
        <v>187</v>
      </c>
      <c r="D13" s="5"/>
      <c r="E13" s="4" t="s">
        <v>188</v>
      </c>
      <c r="F13" s="1"/>
      <c r="G13" s="1"/>
      <c r="H13" s="1"/>
    </row>
    <row r="14" spans="1:8" ht="17.25">
      <c r="A14" s="4" t="s">
        <v>34</v>
      </c>
      <c r="B14" s="4" t="s">
        <v>262</v>
      </c>
      <c r="C14" s="4" t="s">
        <v>263</v>
      </c>
      <c r="D14" s="5"/>
      <c r="E14" s="4" t="s">
        <v>188</v>
      </c>
      <c r="F14" s="1"/>
      <c r="G14" s="1"/>
      <c r="H14" s="1"/>
    </row>
    <row r="15" spans="1:8" ht="17.25">
      <c r="A15" s="4" t="s">
        <v>38</v>
      </c>
      <c r="B15" s="4" t="s">
        <v>264</v>
      </c>
      <c r="C15" s="4" t="s">
        <v>265</v>
      </c>
      <c r="D15" s="5"/>
      <c r="E15" s="4" t="s">
        <v>56</v>
      </c>
      <c r="F15" s="1"/>
      <c r="G15" s="1"/>
      <c r="H15" s="1"/>
    </row>
    <row r="16" spans="1:8" ht="17.25">
      <c r="A16" s="4" t="s">
        <v>41</v>
      </c>
      <c r="B16" s="4" t="s">
        <v>266</v>
      </c>
      <c r="C16" s="4" t="s">
        <v>267</v>
      </c>
      <c r="D16" s="5"/>
      <c r="E16" s="4" t="s">
        <v>63</v>
      </c>
      <c r="F16" s="1"/>
      <c r="G16" s="1"/>
      <c r="H16" s="1"/>
    </row>
    <row r="17" spans="1:8" ht="17.25">
      <c r="A17" s="4" t="s">
        <v>43</v>
      </c>
      <c r="B17" s="4" t="s">
        <v>176</v>
      </c>
      <c r="C17" s="4" t="s">
        <v>268</v>
      </c>
      <c r="D17" s="5"/>
      <c r="E17" s="4" t="s">
        <v>178</v>
      </c>
      <c r="F17" s="1"/>
      <c r="G17" s="1"/>
      <c r="H17" s="1"/>
    </row>
    <row r="18" spans="1:8" ht="17.25">
      <c r="A18" s="4" t="s">
        <v>47</v>
      </c>
      <c r="B18" s="4" t="s">
        <v>269</v>
      </c>
      <c r="C18" s="4" t="s">
        <v>172</v>
      </c>
      <c r="D18" s="5"/>
      <c r="E18" s="4" t="s">
        <v>235</v>
      </c>
      <c r="F18" s="1"/>
      <c r="G18" s="1"/>
      <c r="H18" s="1"/>
    </row>
    <row r="19" spans="1:8" ht="17.25">
      <c r="A19" s="4" t="s">
        <v>50</v>
      </c>
      <c r="B19" s="4" t="s">
        <v>164</v>
      </c>
      <c r="C19" s="4" t="s">
        <v>270</v>
      </c>
      <c r="D19" s="5"/>
      <c r="E19" s="4" t="s">
        <v>235</v>
      </c>
      <c r="F19" s="1"/>
      <c r="G19" s="1"/>
      <c r="H19" s="1"/>
    </row>
    <row r="20" spans="1:8" ht="17.25">
      <c r="A20" s="4" t="s">
        <v>53</v>
      </c>
      <c r="B20" s="4" t="s">
        <v>271</v>
      </c>
      <c r="C20" s="4" t="s">
        <v>180</v>
      </c>
      <c r="D20" s="5"/>
      <c r="E20" s="4" t="s">
        <v>188</v>
      </c>
      <c r="F20" s="1"/>
      <c r="G20" s="1"/>
      <c r="H20" s="1"/>
    </row>
    <row r="21" spans="1:8" ht="17.25">
      <c r="A21" s="4" t="s">
        <v>57</v>
      </c>
      <c r="B21" s="4" t="s">
        <v>272</v>
      </c>
      <c r="C21" s="4" t="s">
        <v>273</v>
      </c>
      <c r="D21" s="5"/>
      <c r="E21" s="4" t="s">
        <v>188</v>
      </c>
      <c r="F21" s="1"/>
      <c r="G21" s="1"/>
      <c r="H21" s="1"/>
    </row>
    <row r="22" spans="1:8" ht="17.25">
      <c r="A22" s="4" t="s">
        <v>60</v>
      </c>
      <c r="B22" s="4" t="s">
        <v>229</v>
      </c>
      <c r="C22" s="4" t="s">
        <v>274</v>
      </c>
      <c r="D22" s="5"/>
      <c r="E22" s="4" t="s">
        <v>77</v>
      </c>
      <c r="F22" s="1"/>
      <c r="G22" s="1"/>
      <c r="H22" s="1"/>
    </row>
    <row r="23" spans="1:8" ht="17.25">
      <c r="A23" s="4" t="s">
        <v>64</v>
      </c>
      <c r="B23" s="4" t="s">
        <v>275</v>
      </c>
      <c r="C23" s="4" t="s">
        <v>175</v>
      </c>
      <c r="D23" s="5"/>
      <c r="E23" s="4" t="s">
        <v>240</v>
      </c>
      <c r="F23" s="1"/>
      <c r="G23" s="1"/>
      <c r="H23" s="1"/>
    </row>
    <row r="24" spans="1:8" ht="17.25">
      <c r="A24" s="4" t="s">
        <v>67</v>
      </c>
      <c r="B24" s="4" t="s">
        <v>276</v>
      </c>
      <c r="C24" s="4" t="s">
        <v>263</v>
      </c>
      <c r="D24" s="5"/>
      <c r="E24" s="4" t="s">
        <v>9</v>
      </c>
      <c r="F24" s="1"/>
      <c r="G24" s="1"/>
      <c r="H24" s="1"/>
    </row>
    <row r="25" spans="1:8" ht="17.25">
      <c r="A25" s="4" t="s">
        <v>71</v>
      </c>
      <c r="B25" s="4" t="s">
        <v>7</v>
      </c>
      <c r="C25" s="4" t="s">
        <v>277</v>
      </c>
      <c r="D25" s="5"/>
      <c r="E25" s="4" t="s">
        <v>9</v>
      </c>
      <c r="F25" s="1"/>
      <c r="G25" s="1"/>
      <c r="H25" s="1"/>
    </row>
    <row r="26" spans="1:8" ht="17.25">
      <c r="A26" s="4" t="s">
        <v>74</v>
      </c>
      <c r="B26" s="4" t="s">
        <v>278</v>
      </c>
      <c r="C26" s="4" t="s">
        <v>279</v>
      </c>
      <c r="D26" s="5"/>
      <c r="E26" s="4" t="s">
        <v>9</v>
      </c>
      <c r="F26" s="1"/>
      <c r="G26" s="1"/>
      <c r="H26" s="1"/>
    </row>
    <row r="27" spans="1:8" ht="17.25">
      <c r="A27" s="4" t="s">
        <v>280</v>
      </c>
      <c r="B27" s="4" t="s">
        <v>281</v>
      </c>
      <c r="C27" s="4" t="s">
        <v>282</v>
      </c>
      <c r="D27" s="5"/>
      <c r="E27" s="4" t="s">
        <v>145</v>
      </c>
      <c r="F27" s="1"/>
      <c r="G27" s="1"/>
      <c r="H27" s="1"/>
    </row>
    <row r="28" spans="1:8" ht="17.25">
      <c r="A28" s="4" t="s">
        <v>283</v>
      </c>
      <c r="B28" s="4" t="s">
        <v>284</v>
      </c>
      <c r="C28" s="4" t="s">
        <v>274</v>
      </c>
      <c r="D28" s="5"/>
      <c r="E28" s="4" t="s">
        <v>285</v>
      </c>
      <c r="F28" s="1"/>
      <c r="G28" s="1"/>
      <c r="H28" s="1"/>
    </row>
    <row r="29" spans="1:8" ht="17.25">
      <c r="A29" s="4" t="s">
        <v>286</v>
      </c>
      <c r="B29" s="4" t="s">
        <v>287</v>
      </c>
      <c r="C29" s="4" t="s">
        <v>288</v>
      </c>
      <c r="D29" s="5"/>
      <c r="E29" s="4" t="s">
        <v>56</v>
      </c>
      <c r="F29" s="1"/>
      <c r="G29" s="1"/>
      <c r="H29" s="1"/>
    </row>
    <row r="30" spans="1:8" ht="17.25">
      <c r="A30" s="4" t="s">
        <v>289</v>
      </c>
      <c r="B30" s="4" t="s">
        <v>290</v>
      </c>
      <c r="C30" s="4" t="s">
        <v>291</v>
      </c>
      <c r="D30" s="5"/>
      <c r="E30" s="4" t="s">
        <v>77</v>
      </c>
      <c r="F30" s="1"/>
      <c r="G30" s="1"/>
      <c r="H30" s="1"/>
    </row>
    <row r="31" spans="1:8" ht="17.25">
      <c r="A31" s="4" t="s">
        <v>292</v>
      </c>
      <c r="B31" s="4" t="s">
        <v>293</v>
      </c>
      <c r="C31" s="4" t="s">
        <v>187</v>
      </c>
      <c r="D31" s="5"/>
      <c r="E31" s="4" t="s">
        <v>77</v>
      </c>
      <c r="F31" s="1"/>
      <c r="G31" s="1"/>
      <c r="H31" s="1"/>
    </row>
    <row r="32" spans="1:8" ht="17.25">
      <c r="A32" s="4" t="s">
        <v>294</v>
      </c>
      <c r="B32" s="4" t="s">
        <v>164</v>
      </c>
      <c r="C32" s="4" t="s">
        <v>12</v>
      </c>
      <c r="D32" s="5"/>
      <c r="E32" s="4" t="s">
        <v>145</v>
      </c>
      <c r="F32" s="1"/>
      <c r="G32" s="1"/>
      <c r="H32" s="1"/>
    </row>
    <row r="33" spans="1:8" ht="17.25">
      <c r="A33" s="6"/>
      <c r="B33" s="6"/>
      <c r="C33" s="6"/>
      <c r="D33" s="6"/>
      <c r="E33" s="6"/>
      <c r="F33" s="1"/>
      <c r="G33" s="1"/>
      <c r="H33" s="1"/>
    </row>
    <row r="34" spans="1:8" ht="17.25">
      <c r="A34" s="6"/>
      <c r="B34" s="6"/>
      <c r="C34" s="6"/>
      <c r="D34" s="6"/>
      <c r="E34" s="6"/>
      <c r="F34" s="1"/>
      <c r="G34" s="1"/>
      <c r="H34" s="1"/>
    </row>
    <row r="35" spans="1:8" ht="17.25">
      <c r="A35" s="6"/>
      <c r="B35" s="6"/>
      <c r="C35" s="6"/>
      <c r="D35" s="6"/>
      <c r="E35" s="6"/>
      <c r="F35" s="1"/>
      <c r="G35" s="1"/>
      <c r="H35" s="1"/>
    </row>
    <row r="36" spans="1:8" ht="17.25">
      <c r="A36" s="6"/>
      <c r="B36" s="6"/>
      <c r="C36" s="6"/>
      <c r="D36" s="6"/>
      <c r="E36" s="6"/>
      <c r="F36" s="1"/>
      <c r="G36" s="1"/>
      <c r="H36" s="1"/>
    </row>
    <row r="37" spans="1:8" ht="17.25">
      <c r="A37" s="6"/>
      <c r="B37" s="6"/>
      <c r="C37" s="6"/>
      <c r="D37" s="6"/>
      <c r="E37" s="6"/>
      <c r="F37" s="1"/>
      <c r="G37" s="1"/>
      <c r="H37" s="1"/>
    </row>
    <row r="38" spans="1:8" ht="17.25">
      <c r="A38" s="6"/>
      <c r="B38" s="6"/>
      <c r="C38" s="6"/>
      <c r="D38" s="6"/>
      <c r="E38" s="6"/>
      <c r="F38" s="1"/>
      <c r="G38" s="1"/>
      <c r="H38" s="1"/>
    </row>
    <row r="39" spans="1:8" ht="17.25">
      <c r="A39" s="6"/>
      <c r="B39" s="6"/>
      <c r="C39" s="6"/>
      <c r="D39" s="6"/>
      <c r="E39" s="6"/>
      <c r="F39" s="1"/>
      <c r="G39" s="1"/>
      <c r="H39" s="1"/>
    </row>
    <row r="40" spans="1:8" ht="17.25">
      <c r="A40" s="6"/>
      <c r="B40" s="6"/>
      <c r="C40" s="6"/>
      <c r="D40" s="6"/>
      <c r="E40" s="6"/>
      <c r="F40" s="1"/>
      <c r="G40" s="1"/>
      <c r="H40" s="1"/>
    </row>
    <row r="41" spans="1:8" ht="17.25">
      <c r="A41" s="6"/>
      <c r="B41" s="6"/>
      <c r="C41" s="6"/>
      <c r="D41" s="6"/>
      <c r="E41" s="6"/>
      <c r="F41" s="1"/>
      <c r="G41" s="1"/>
      <c r="H41" s="1"/>
    </row>
    <row r="42" spans="1:8" ht="17.25">
      <c r="A42" s="6"/>
      <c r="B42" s="6"/>
      <c r="C42" s="6"/>
      <c r="D42" s="6"/>
      <c r="E42" s="6"/>
      <c r="F42" s="1"/>
      <c r="G42" s="1"/>
      <c r="H42" s="1"/>
    </row>
    <row r="43" spans="1:8" ht="17.25">
      <c r="A43" s="6"/>
      <c r="B43" s="6"/>
      <c r="C43" s="6"/>
      <c r="D43" s="6"/>
      <c r="E43" s="6"/>
      <c r="F43" s="1"/>
      <c r="G43" s="1"/>
      <c r="H43" s="1"/>
    </row>
    <row r="44" spans="1:8" ht="17.25">
      <c r="A44" s="6"/>
      <c r="B44" s="6"/>
      <c r="C44" s="6"/>
      <c r="D44" s="6"/>
      <c r="E44" s="6"/>
      <c r="F44" s="1"/>
      <c r="G44" s="1"/>
      <c r="H44" s="1"/>
    </row>
    <row r="45" spans="1:8" ht="17.25">
      <c r="A45" s="6"/>
      <c r="B45" s="6"/>
      <c r="C45" s="6"/>
      <c r="D45" s="6"/>
      <c r="E45" s="6"/>
      <c r="F45" s="1"/>
      <c r="G45" s="1"/>
      <c r="H45" s="1"/>
    </row>
    <row r="46" spans="1:8" ht="15">
      <c r="A46" s="7"/>
      <c r="B46" s="7"/>
      <c r="C46" s="7"/>
      <c r="D46" s="7"/>
      <c r="E46" s="7"/>
      <c r="F46" s="1"/>
      <c r="G46" s="1"/>
      <c r="H46" s="1"/>
    </row>
    <row r="47" spans="1:8" ht="15">
      <c r="A47" s="7"/>
      <c r="B47" s="7"/>
      <c r="C47" s="7"/>
      <c r="D47" s="7"/>
      <c r="E47" s="7"/>
      <c r="F47" s="1"/>
      <c r="G47" s="1"/>
      <c r="H47" s="1"/>
    </row>
    <row r="48" spans="1:8" ht="15">
      <c r="A48" s="7"/>
      <c r="B48" s="7"/>
      <c r="C48" s="7"/>
      <c r="D48" s="7"/>
      <c r="E48" s="7"/>
      <c r="F48" s="1"/>
      <c r="G48" s="1"/>
      <c r="H48" s="1"/>
    </row>
    <row r="49" spans="1:8" ht="15">
      <c r="A49" s="7"/>
      <c r="B49" s="7"/>
      <c r="C49" s="7"/>
      <c r="D49" s="7"/>
      <c r="E49" s="7"/>
      <c r="F49" s="1"/>
      <c r="G49" s="1"/>
      <c r="H49" s="1"/>
    </row>
    <row r="50" spans="1:8" ht="15">
      <c r="A50" s="7"/>
      <c r="B50" s="7"/>
      <c r="C50" s="7"/>
      <c r="D50" s="7"/>
      <c r="E50" s="7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Y32"/>
  <sheetViews>
    <sheetView zoomScale="90" zoomScaleNormal="90" workbookViewId="0" topLeftCell="A1">
      <selection activeCell="F11" sqref="F11"/>
    </sheetView>
  </sheetViews>
  <sheetFormatPr defaultColWidth="11.421875" defaultRowHeight="12.75"/>
  <cols>
    <col min="1" max="1" width="21.00390625" style="0" customWidth="1"/>
    <col min="2" max="2" width="6.421875" style="0" customWidth="1"/>
    <col min="3" max="4" width="22.28125" style="0" customWidth="1"/>
    <col min="5" max="5" width="6.28125" style="0" customWidth="1"/>
    <col min="6" max="6" width="6.421875" style="0" customWidth="1"/>
    <col min="7" max="8" width="2.140625" style="8" customWidth="1"/>
    <col min="9" max="9" width="3.7109375" style="0" customWidth="1"/>
    <col min="10" max="10" width="20.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8515625" style="0" customWidth="1"/>
    <col min="15" max="15" width="5.421875" style="0" customWidth="1"/>
    <col min="16" max="16" width="5.00390625" style="9" customWidth="1"/>
    <col min="17" max="17" width="4.57421875" style="0" customWidth="1"/>
    <col min="18" max="18" width="3.421875" style="0" customWidth="1"/>
    <col min="19" max="19" width="5.00390625" style="0" customWidth="1"/>
    <col min="20" max="20" width="4.57421875" style="0" customWidth="1"/>
    <col min="21" max="21" width="3.421875" style="0" customWidth="1"/>
    <col min="22" max="22" width="5.57421875" style="8" customWidth="1"/>
    <col min="23" max="25" width="0" style="0" hidden="1" customWidth="1"/>
  </cols>
  <sheetData>
    <row r="1" spans="1:25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Wette</v>
      </c>
      <c r="L1" s="13" t="str">
        <f>LEFT(A3,5)</f>
        <v>Malik</v>
      </c>
      <c r="M1" s="13" t="str">
        <f>LEFT(A4,5)</f>
        <v>Bräut</v>
      </c>
      <c r="N1" s="13" t="str">
        <f>LEFT(A5,5)</f>
        <v>Linne</v>
      </c>
      <c r="O1" s="14" t="str">
        <f>LEFT(A6,5)</f>
        <v>Richt</v>
      </c>
      <c r="P1" s="15" t="s">
        <v>84</v>
      </c>
      <c r="Q1" s="16" t="s">
        <v>85</v>
      </c>
      <c r="R1" s="17" t="s">
        <v>86</v>
      </c>
      <c r="S1" s="15" t="s">
        <v>87</v>
      </c>
      <c r="T1" s="16" t="s">
        <v>88</v>
      </c>
      <c r="U1" s="17" t="s">
        <v>86</v>
      </c>
      <c r="V1" s="18" t="s">
        <v>89</v>
      </c>
      <c r="W1" s="19"/>
      <c r="X1" s="19"/>
      <c r="Y1" s="19"/>
    </row>
    <row r="2" spans="1:25" ht="12.75">
      <c r="A2" s="20" t="s">
        <v>295</v>
      </c>
      <c r="B2" s="21" t="s">
        <v>91</v>
      </c>
      <c r="C2" s="22" t="str">
        <f>A4</f>
        <v>Bräutigam, Tim</v>
      </c>
      <c r="D2" s="23" t="str">
        <f>A5</f>
        <v>Linnenkohl, Johannes</v>
      </c>
      <c r="E2" s="24">
        <v>0</v>
      </c>
      <c r="F2" s="24">
        <v>3</v>
      </c>
      <c r="G2" s="25">
        <f aca="true" t="shared" si="0" ref="G2:G11">IF(E2+F2&lt;1,"",IF(E2&gt;F2,1,0))</f>
        <v>0</v>
      </c>
      <c r="H2" s="25">
        <f aca="true" t="shared" si="1" ref="H2:H11">IF(E2+F2&lt;1,"",IF(E2&lt;F2,1,0))</f>
        <v>1</v>
      </c>
      <c r="J2" s="12" t="str">
        <f>A2</f>
        <v>Wetterich, Markus</v>
      </c>
      <c r="K2" s="26"/>
      <c r="L2" s="27" t="str">
        <f>E6&amp;" : "&amp;F6</f>
        <v>3 : 0</v>
      </c>
      <c r="M2" s="27" t="str">
        <f>E9&amp;" : "&amp;F9</f>
        <v>3 : 0</v>
      </c>
      <c r="N2" s="27" t="str">
        <f>E11&amp;" : "&amp;F11</f>
        <v>3 : 0</v>
      </c>
      <c r="O2" s="28" t="str">
        <f>E3&amp;" : "&amp;F3</f>
        <v>3 : 0</v>
      </c>
      <c r="P2" s="29">
        <f>SUM(E6,E9,E11,E3)</f>
        <v>12</v>
      </c>
      <c r="Q2" s="27">
        <f>SUM(F6,F9,F11,F3)</f>
        <v>0</v>
      </c>
      <c r="R2" s="30">
        <f>P2-Q2</f>
        <v>12</v>
      </c>
      <c r="S2" s="29">
        <f>SUM(G6,G9,G11,G3)</f>
        <v>4</v>
      </c>
      <c r="T2" s="27">
        <f>SUM(H6,H9,H11,H3)</f>
        <v>0</v>
      </c>
      <c r="U2" s="30">
        <f>S2-T2</f>
        <v>4</v>
      </c>
      <c r="V2" s="31">
        <f>RANK(Y2,Y$2:Y$12,1)</f>
        <v>1</v>
      </c>
      <c r="W2" s="19">
        <f>RANK(R2,R$2:R$12)</f>
        <v>1</v>
      </c>
      <c r="X2" s="19">
        <f>RANK(U2,U$2:U$12)</f>
        <v>1</v>
      </c>
      <c r="Y2" s="19">
        <f>X2*10+W2</f>
        <v>11</v>
      </c>
    </row>
    <row r="3" spans="1:25" ht="12.75">
      <c r="A3" s="20" t="s">
        <v>296</v>
      </c>
      <c r="B3" s="21" t="s">
        <v>93</v>
      </c>
      <c r="C3" s="23" t="str">
        <f>A2</f>
        <v>Wetterich, Markus</v>
      </c>
      <c r="D3" s="23" t="str">
        <f>A6</f>
        <v>Richter, Jonas</v>
      </c>
      <c r="E3" s="24">
        <v>3</v>
      </c>
      <c r="F3" s="24">
        <v>0</v>
      </c>
      <c r="G3" s="25">
        <f t="shared" si="0"/>
        <v>1</v>
      </c>
      <c r="H3" s="25">
        <f t="shared" si="1"/>
        <v>0</v>
      </c>
      <c r="J3" s="32" t="str">
        <f>A3</f>
        <v>Malik, Otto</v>
      </c>
      <c r="K3" s="33" t="str">
        <f>F6&amp;" : "&amp;E6</f>
        <v>0 : 3</v>
      </c>
      <c r="L3" s="26"/>
      <c r="M3" s="33" t="str">
        <f>E4&amp;" : "&amp;F4</f>
        <v>3 : 0</v>
      </c>
      <c r="N3" s="33" t="str">
        <f>E8&amp;" : "&amp;F8</f>
        <v>1 : 3</v>
      </c>
      <c r="O3" s="34" t="str">
        <f>E10&amp;" : "&amp;F10</f>
        <v>0 : 3</v>
      </c>
      <c r="P3" s="35">
        <f>SUM(F6,E4,E8,E10)</f>
        <v>4</v>
      </c>
      <c r="Q3" s="33">
        <f>SUM(E6,F4,F8,F10)</f>
        <v>9</v>
      </c>
      <c r="R3" s="36">
        <f>P3-Q3</f>
        <v>-5</v>
      </c>
      <c r="S3" s="35">
        <f>SUM(H6,G4,G8,G10)</f>
        <v>1</v>
      </c>
      <c r="T3" s="33">
        <f>SUM(G6,H4,H8,H10)</f>
        <v>3</v>
      </c>
      <c r="U3" s="36">
        <f>S3-T3</f>
        <v>-2</v>
      </c>
      <c r="V3" s="37">
        <f>RANK(Y3,Y$2:Y$12,1)</f>
        <v>4</v>
      </c>
      <c r="W3" s="19">
        <f>RANK(R3,R$2:R$12)</f>
        <v>4</v>
      </c>
      <c r="X3" s="19">
        <f>RANK(U3,U$2:U$12)</f>
        <v>4</v>
      </c>
      <c r="Y3" s="19">
        <f>X3*10+W3</f>
        <v>44</v>
      </c>
    </row>
    <row r="4" spans="1:25" ht="12.75">
      <c r="A4" s="20" t="s">
        <v>297</v>
      </c>
      <c r="B4" s="21" t="s">
        <v>95</v>
      </c>
      <c r="C4" s="23" t="str">
        <f>A3</f>
        <v>Malik, Otto</v>
      </c>
      <c r="D4" s="23" t="str">
        <f>A4</f>
        <v>Bräutigam, Tim</v>
      </c>
      <c r="E4" s="24">
        <v>3</v>
      </c>
      <c r="F4" s="24">
        <v>0</v>
      </c>
      <c r="G4" s="25">
        <f t="shared" si="0"/>
        <v>1</v>
      </c>
      <c r="H4" s="25">
        <f t="shared" si="1"/>
        <v>0</v>
      </c>
      <c r="J4" s="12" t="str">
        <f>A4</f>
        <v>Bräutigam, Tim</v>
      </c>
      <c r="K4" s="27" t="str">
        <f>F9&amp;" : "&amp;E9</f>
        <v>0 : 3</v>
      </c>
      <c r="L4" s="27" t="str">
        <f>F4&amp;" : "&amp;E4</f>
        <v>0 : 3</v>
      </c>
      <c r="M4" s="26"/>
      <c r="N4" s="27" t="str">
        <f>E2&amp;" : "&amp;F2</f>
        <v>0 : 3</v>
      </c>
      <c r="O4" s="28" t="str">
        <f>E7&amp;" : "&amp;F7</f>
        <v>0 : 3</v>
      </c>
      <c r="P4" s="29">
        <f>SUM(F9,F4,E2,E7)</f>
        <v>0</v>
      </c>
      <c r="Q4" s="27">
        <f>SUM(E9,E4,F2,F7)</f>
        <v>12</v>
      </c>
      <c r="R4" s="30">
        <f>P4-Q4</f>
        <v>-12</v>
      </c>
      <c r="S4" s="29">
        <f>SUM(H9,H4,G2,G7)</f>
        <v>0</v>
      </c>
      <c r="T4" s="27">
        <f>SUM(G9,G4,H2,H7)</f>
        <v>4</v>
      </c>
      <c r="U4" s="30">
        <f>S4-T4</f>
        <v>-4</v>
      </c>
      <c r="V4" s="31">
        <f>RANK(Y4,Y$2:Y$12,1)</f>
        <v>5</v>
      </c>
      <c r="W4" s="19">
        <f>RANK(R4,R$2:R$12)</f>
        <v>5</v>
      </c>
      <c r="X4" s="19">
        <f>RANK(U4,U$2:U$12)</f>
        <v>5</v>
      </c>
      <c r="Y4" s="19">
        <f>X4*10+W4</f>
        <v>55</v>
      </c>
    </row>
    <row r="5" spans="1:25" ht="12.75">
      <c r="A5" s="20" t="s">
        <v>298</v>
      </c>
      <c r="B5" s="21" t="s">
        <v>97</v>
      </c>
      <c r="C5" s="22" t="str">
        <f>A5</f>
        <v>Linnenkohl, Johannes</v>
      </c>
      <c r="D5" s="22" t="str">
        <f>A6</f>
        <v>Richter, Jonas</v>
      </c>
      <c r="E5" s="24">
        <v>0</v>
      </c>
      <c r="F5" s="24">
        <v>3</v>
      </c>
      <c r="G5" s="25">
        <f t="shared" si="0"/>
        <v>0</v>
      </c>
      <c r="H5" s="25">
        <f t="shared" si="1"/>
        <v>1</v>
      </c>
      <c r="J5" s="32" t="str">
        <f>A5</f>
        <v>Linnenkohl, Johannes</v>
      </c>
      <c r="K5" s="33" t="str">
        <f>F11&amp;" : "&amp;E11</f>
        <v>0 : 3</v>
      </c>
      <c r="L5" s="33" t="str">
        <f>F8&amp;" : "&amp;E8</f>
        <v>3 : 1</v>
      </c>
      <c r="M5" s="33" t="str">
        <f>F2&amp;" : "&amp;E2</f>
        <v>3 : 0</v>
      </c>
      <c r="N5" s="26"/>
      <c r="O5" s="34" t="str">
        <f>E5&amp;" : "&amp;F5</f>
        <v>0 : 3</v>
      </c>
      <c r="P5" s="35">
        <f>SUM(F11,F8,F2,E5)</f>
        <v>6</v>
      </c>
      <c r="Q5" s="33">
        <f>SUM(E11,E8,E2,F5)</f>
        <v>7</v>
      </c>
      <c r="R5" s="36">
        <f>P5-Q5</f>
        <v>-1</v>
      </c>
      <c r="S5" s="35">
        <f>SUM(H11,H8,H2,G5)</f>
        <v>2</v>
      </c>
      <c r="T5" s="33">
        <f>SUM(G11,G8,G2,H5)</f>
        <v>2</v>
      </c>
      <c r="U5" s="36">
        <f>S5-T5</f>
        <v>0</v>
      </c>
      <c r="V5" s="37">
        <f>RANK(Y5,Y$2:Y$12,1)</f>
        <v>3</v>
      </c>
      <c r="W5" s="19">
        <f>RANK(R5,R$2:R$12)</f>
        <v>3</v>
      </c>
      <c r="X5" s="19">
        <f>RANK(U5,U$2:U$12)</f>
        <v>3</v>
      </c>
      <c r="Y5" s="19">
        <f>X5*10+W5</f>
        <v>33</v>
      </c>
    </row>
    <row r="6" spans="1:25" ht="12.75">
      <c r="A6" s="20" t="s">
        <v>299</v>
      </c>
      <c r="B6" s="21" t="s">
        <v>99</v>
      </c>
      <c r="C6" s="22" t="str">
        <f>A2</f>
        <v>Wetterich, Markus</v>
      </c>
      <c r="D6" s="22" t="str">
        <f>A3</f>
        <v>Malik, Otto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  <c r="J6" s="12" t="str">
        <f>A6</f>
        <v>Richter, Jonas</v>
      </c>
      <c r="K6" s="27" t="str">
        <f>F3&amp;" : "&amp;E3</f>
        <v>0 : 3</v>
      </c>
      <c r="L6" s="27" t="str">
        <f>F10&amp;" : "&amp;E10</f>
        <v>3 : 0</v>
      </c>
      <c r="M6" s="27" t="str">
        <f>F7&amp;" : "&amp;E7</f>
        <v>3 : 0</v>
      </c>
      <c r="N6" s="27" t="str">
        <f>F5&amp;" : "&amp;E5</f>
        <v>3 : 0</v>
      </c>
      <c r="O6" s="38"/>
      <c r="P6" s="39">
        <f>SUM(F3,F10,F7,F5)</f>
        <v>9</v>
      </c>
      <c r="Q6" s="40">
        <f>SUM(E3,E10,E7,E5)</f>
        <v>3</v>
      </c>
      <c r="R6" s="41">
        <f>P6-Q6</f>
        <v>6</v>
      </c>
      <c r="S6" s="39">
        <f>SUM(H3,H10,H7,H5)</f>
        <v>3</v>
      </c>
      <c r="T6" s="40">
        <f>SUM(G3,G10,G7,G5)</f>
        <v>1</v>
      </c>
      <c r="U6" s="41">
        <f>S6-T6</f>
        <v>2</v>
      </c>
      <c r="V6" s="31">
        <f>RANK(Y6,Y$2:Y$12,1)</f>
        <v>2</v>
      </c>
      <c r="W6" s="19">
        <f>RANK(R6,R$2:R$12)</f>
        <v>2</v>
      </c>
      <c r="X6" s="19">
        <f>RANK(U6,U$2:U$12)</f>
        <v>2</v>
      </c>
      <c r="Y6" s="19">
        <f>X6*10+W6</f>
        <v>22</v>
      </c>
    </row>
    <row r="7" spans="1:8" ht="12.75">
      <c r="A7" s="42"/>
      <c r="B7" s="21" t="s">
        <v>100</v>
      </c>
      <c r="C7" s="23" t="str">
        <f>A4</f>
        <v>Bräutigam, Tim</v>
      </c>
      <c r="D7" s="23" t="str">
        <f>A6</f>
        <v>Richter, Jonas</v>
      </c>
      <c r="E7" s="24">
        <v>0</v>
      </c>
      <c r="F7" s="24">
        <v>3</v>
      </c>
      <c r="G7" s="25">
        <f t="shared" si="0"/>
        <v>0</v>
      </c>
      <c r="H7" s="25">
        <f t="shared" si="1"/>
        <v>1</v>
      </c>
    </row>
    <row r="8" spans="1:8" ht="12.75">
      <c r="A8" s="42"/>
      <c r="B8" s="21" t="s">
        <v>101</v>
      </c>
      <c r="C8" s="23" t="str">
        <f>A3</f>
        <v>Malik, Otto</v>
      </c>
      <c r="D8" s="23" t="str">
        <f>A5</f>
        <v>Linnenkohl, Johannes</v>
      </c>
      <c r="E8" s="24">
        <v>1</v>
      </c>
      <c r="F8" s="24">
        <v>3</v>
      </c>
      <c r="G8" s="25">
        <f t="shared" si="0"/>
        <v>0</v>
      </c>
      <c r="H8" s="25">
        <f t="shared" si="1"/>
        <v>1</v>
      </c>
    </row>
    <row r="9" spans="1:8" ht="12.75">
      <c r="A9" s="42"/>
      <c r="B9" s="21" t="s">
        <v>102</v>
      </c>
      <c r="C9" s="23" t="str">
        <f>A2</f>
        <v>Wetterich, Markus</v>
      </c>
      <c r="D9" s="23" t="str">
        <f>A4</f>
        <v>Bräutigam, Tim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103</v>
      </c>
      <c r="C10" s="23" t="str">
        <f>A3</f>
        <v>Malik, Otto</v>
      </c>
      <c r="D10" s="23" t="str">
        <f>A6</f>
        <v>Richter, Jonas</v>
      </c>
      <c r="E10" s="24">
        <v>0</v>
      </c>
      <c r="F10" s="24">
        <v>3</v>
      </c>
      <c r="G10" s="25">
        <f t="shared" si="0"/>
        <v>0</v>
      </c>
      <c r="H10" s="25">
        <f t="shared" si="1"/>
        <v>1</v>
      </c>
    </row>
    <row r="11" spans="1:8" ht="12.75">
      <c r="A11" s="10"/>
      <c r="B11" s="21" t="s">
        <v>104</v>
      </c>
      <c r="C11" s="23" t="str">
        <f>A2</f>
        <v>Wetterich, Markus</v>
      </c>
      <c r="D11" s="23" t="str">
        <f>A5</f>
        <v>Linnenkohl, Johannes</v>
      </c>
      <c r="E11" s="24">
        <v>3</v>
      </c>
      <c r="F11" s="24">
        <v>0</v>
      </c>
      <c r="G11" s="25">
        <f t="shared" si="0"/>
        <v>1</v>
      </c>
      <c r="H11" s="25">
        <f t="shared" si="1"/>
        <v>0</v>
      </c>
    </row>
    <row r="12" spans="1:2" ht="12.75">
      <c r="A12" s="10"/>
      <c r="B12" s="21"/>
    </row>
    <row r="13" spans="1:2" ht="12.75">
      <c r="A13" s="10"/>
      <c r="B13" s="21"/>
    </row>
    <row r="14" ht="12.75">
      <c r="B14" s="21"/>
    </row>
    <row r="15" ht="12.75">
      <c r="B15" s="21"/>
    </row>
    <row r="16" ht="12.75">
      <c r="B16" s="21"/>
    </row>
    <row r="17" spans="1:2" ht="12.75">
      <c r="A17" t="s">
        <v>300</v>
      </c>
      <c r="B17" s="21"/>
    </row>
    <row r="18" ht="12.75">
      <c r="B18" s="21"/>
    </row>
    <row r="19" spans="1:2" ht="12.75">
      <c r="A19" t="s">
        <v>301</v>
      </c>
      <c r="B19" s="21"/>
    </row>
    <row r="20" ht="12.75">
      <c r="B20" s="21"/>
    </row>
    <row r="21" ht="12.75">
      <c r="B21" s="21"/>
    </row>
    <row r="22" spans="2:8" ht="12.75">
      <c r="B22" s="21"/>
      <c r="C22" s="23"/>
      <c r="D22" s="23"/>
      <c r="E22" s="42"/>
      <c r="F22" s="42"/>
      <c r="G22" s="43"/>
      <c r="H22" s="43"/>
    </row>
    <row r="23" ht="12.75">
      <c r="B23" s="21"/>
    </row>
    <row r="24" ht="12.75">
      <c r="B24" s="21"/>
    </row>
    <row r="25" ht="12.75">
      <c r="B25" s="21"/>
    </row>
    <row r="26" spans="2:8" ht="12.75"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  <row r="30" spans="5:8" ht="12.75">
      <c r="E30" s="44"/>
      <c r="F30" s="44"/>
      <c r="G30" s="43"/>
      <c r="H30" s="43"/>
    </row>
    <row r="31" spans="5:8" ht="12.75">
      <c r="E31" s="44"/>
      <c r="F31" s="44"/>
      <c r="G31" s="43"/>
      <c r="H31" s="43"/>
    </row>
    <row r="32" spans="5:8" ht="12.75">
      <c r="E32" s="44"/>
      <c r="F32" s="44"/>
      <c r="G32" s="43"/>
      <c r="H32" s="43"/>
    </row>
  </sheetData>
  <sheetProtection sheet="1" objects="1" scenarios="1"/>
  <conditionalFormatting sqref="E2:F11 E22:F22 E26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Y32"/>
  <sheetViews>
    <sheetView zoomScale="90" zoomScaleNormal="90" workbookViewId="0" topLeftCell="A1">
      <selection activeCell="D21" sqref="D21"/>
    </sheetView>
  </sheetViews>
  <sheetFormatPr defaultColWidth="11.421875" defaultRowHeight="12.75"/>
  <cols>
    <col min="1" max="1" width="18.8515625" style="0" customWidth="1"/>
    <col min="2" max="2" width="6.421875" style="0" customWidth="1"/>
    <col min="3" max="3" width="20.00390625" style="0" customWidth="1"/>
    <col min="4" max="4" width="19.57421875" style="0" customWidth="1"/>
    <col min="5" max="5" width="6.28125" style="0" customWidth="1"/>
    <col min="6" max="6" width="6.421875" style="0" customWidth="1"/>
    <col min="7" max="8" width="2.140625" style="8" customWidth="1"/>
    <col min="9" max="9" width="3.7109375" style="0" customWidth="1"/>
    <col min="10" max="10" width="19.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8515625" style="0" customWidth="1"/>
    <col min="15" max="15" width="5.421875" style="0" customWidth="1"/>
    <col min="16" max="16" width="5.00390625" style="9" customWidth="1"/>
    <col min="17" max="17" width="4.57421875" style="0" customWidth="1"/>
    <col min="18" max="18" width="3.421875" style="0" customWidth="1"/>
    <col min="19" max="19" width="5.00390625" style="0" customWidth="1"/>
    <col min="20" max="20" width="4.57421875" style="0" customWidth="1"/>
    <col min="21" max="21" width="3.421875" style="0" customWidth="1"/>
    <col min="22" max="22" width="5.57421875" style="8" customWidth="1"/>
    <col min="23" max="25" width="0" style="0" hidden="1" customWidth="1"/>
  </cols>
  <sheetData>
    <row r="1" spans="1:25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Bierw</v>
      </c>
      <c r="L1" s="13" t="str">
        <f>LEFT(A3,5)</f>
        <v>Wagne</v>
      </c>
      <c r="M1" s="13" t="str">
        <f>LEFT(A4,5)</f>
        <v>Lenge</v>
      </c>
      <c r="N1" s="13" t="str">
        <f>LEFT(A5,5)</f>
        <v>Umbec</v>
      </c>
      <c r="O1" s="14" t="str">
        <f>LEFT(A6,5)</f>
        <v>Krey,</v>
      </c>
      <c r="P1" s="15" t="s">
        <v>84</v>
      </c>
      <c r="Q1" s="16" t="s">
        <v>85</v>
      </c>
      <c r="R1" s="17" t="s">
        <v>86</v>
      </c>
      <c r="S1" s="15" t="s">
        <v>87</v>
      </c>
      <c r="T1" s="16" t="s">
        <v>88</v>
      </c>
      <c r="U1" s="17" t="s">
        <v>86</v>
      </c>
      <c r="V1" s="18" t="s">
        <v>89</v>
      </c>
      <c r="W1" s="19"/>
      <c r="X1" s="19"/>
      <c r="Y1" s="19"/>
    </row>
    <row r="2" spans="1:25" ht="12.75">
      <c r="A2" s="20" t="s">
        <v>302</v>
      </c>
      <c r="B2" s="21" t="s">
        <v>91</v>
      </c>
      <c r="C2" s="22" t="str">
        <f>A4</f>
        <v>Lengemann, Dennis</v>
      </c>
      <c r="D2" s="23" t="str">
        <f>A5</f>
        <v>Umbeck, Tim</v>
      </c>
      <c r="E2" s="24">
        <v>0</v>
      </c>
      <c r="F2" s="24">
        <v>3</v>
      </c>
      <c r="G2" s="25">
        <f aca="true" t="shared" si="0" ref="G2:G11">IF(E2+F2&lt;1,"",IF(E2&gt;F2,1,0))</f>
        <v>0</v>
      </c>
      <c r="H2" s="25">
        <f aca="true" t="shared" si="1" ref="H2:H11">IF(E2+F2&lt;1,"",IF(E2&lt;F2,1,0))</f>
        <v>1</v>
      </c>
      <c r="J2" s="12" t="str">
        <f>A2</f>
        <v>Bierwith, Florian</v>
      </c>
      <c r="K2" s="26"/>
      <c r="L2" s="27" t="str">
        <f>E6&amp;" : "&amp;F6</f>
        <v>3 : 0</v>
      </c>
      <c r="M2" s="27" t="str">
        <f>E9&amp;" : "&amp;F9</f>
        <v>3 : 0</v>
      </c>
      <c r="N2" s="27" t="str">
        <f>E11&amp;" : "&amp;F11</f>
        <v>3 : 0</v>
      </c>
      <c r="O2" s="28" t="str">
        <f>E3&amp;" : "&amp;F3</f>
        <v>3 : 0</v>
      </c>
      <c r="P2" s="29">
        <f>SUM(E6,E9,E11,E3)</f>
        <v>12</v>
      </c>
      <c r="Q2" s="27">
        <f>SUM(F6,F9,F11,F3)</f>
        <v>0</v>
      </c>
      <c r="R2" s="30">
        <f>P2-Q2</f>
        <v>12</v>
      </c>
      <c r="S2" s="29">
        <f>SUM(G6,G9,G11,G3)</f>
        <v>4</v>
      </c>
      <c r="T2" s="27">
        <f>SUM(H6,H9,H11,H3)</f>
        <v>0</v>
      </c>
      <c r="U2" s="30">
        <f>S2-T2</f>
        <v>4</v>
      </c>
      <c r="V2" s="31">
        <f>RANK(Y2,Y$2:Y$12,1)</f>
        <v>1</v>
      </c>
      <c r="W2" s="19">
        <f>RANK(R2,R$2:R$12)</f>
        <v>1</v>
      </c>
      <c r="X2" s="19">
        <f>RANK(U2,U$2:U$12)</f>
        <v>1</v>
      </c>
      <c r="Y2" s="19">
        <f>X2*10+W2</f>
        <v>11</v>
      </c>
    </row>
    <row r="3" spans="1:25" ht="12.75">
      <c r="A3" s="20" t="s">
        <v>303</v>
      </c>
      <c r="B3" s="21" t="s">
        <v>93</v>
      </c>
      <c r="C3" s="23" t="str">
        <f>A2</f>
        <v>Bierwith, Florian</v>
      </c>
      <c r="D3" s="23" t="str">
        <f>A6</f>
        <v>Krey, Moritz</v>
      </c>
      <c r="E3" s="24">
        <v>3</v>
      </c>
      <c r="F3" s="24">
        <v>0</v>
      </c>
      <c r="G3" s="25">
        <f t="shared" si="0"/>
        <v>1</v>
      </c>
      <c r="H3" s="25">
        <f t="shared" si="1"/>
        <v>0</v>
      </c>
      <c r="J3" s="32" t="str">
        <f>A3</f>
        <v>Wagner, Albert</v>
      </c>
      <c r="K3" s="33" t="str">
        <f>F6&amp;" : "&amp;E6</f>
        <v>0 : 3</v>
      </c>
      <c r="L3" s="26"/>
      <c r="M3" s="33" t="str">
        <f>E4&amp;" : "&amp;F4</f>
        <v>3 : 0</v>
      </c>
      <c r="N3" s="33" t="str">
        <f>E8&amp;" : "&amp;F8</f>
        <v>1 : 3</v>
      </c>
      <c r="O3" s="34" t="str">
        <f>E10&amp;" : "&amp;F10</f>
        <v>3 : 0</v>
      </c>
      <c r="P3" s="35">
        <f>SUM(F6,E4,E8,E10)</f>
        <v>7</v>
      </c>
      <c r="Q3" s="33">
        <f>SUM(E6,F4,F8,F10)</f>
        <v>6</v>
      </c>
      <c r="R3" s="36">
        <f>P3-Q3</f>
        <v>1</v>
      </c>
      <c r="S3" s="35">
        <f>SUM(H6,G4,G8,G10)</f>
        <v>2</v>
      </c>
      <c r="T3" s="33">
        <f>SUM(G6,H4,H8,H10)</f>
        <v>2</v>
      </c>
      <c r="U3" s="36">
        <f>S3-T3</f>
        <v>0</v>
      </c>
      <c r="V3" s="37">
        <f>RANK(Y3,Y$2:Y$12,1)</f>
        <v>3</v>
      </c>
      <c r="W3" s="19">
        <f>RANK(R3,R$2:R$12)</f>
        <v>3</v>
      </c>
      <c r="X3" s="19">
        <f>RANK(U3,U$2:U$12)</f>
        <v>3</v>
      </c>
      <c r="Y3" s="19">
        <f>X3*10+W3</f>
        <v>33</v>
      </c>
    </row>
    <row r="4" spans="1:25" ht="12.75">
      <c r="A4" s="20" t="s">
        <v>304</v>
      </c>
      <c r="B4" s="21" t="s">
        <v>95</v>
      </c>
      <c r="C4" s="23" t="str">
        <f>A3</f>
        <v>Wagner, Albert</v>
      </c>
      <c r="D4" s="23" t="str">
        <f>A4</f>
        <v>Lengemann, Dennis</v>
      </c>
      <c r="E4" s="24">
        <v>3</v>
      </c>
      <c r="F4" s="24">
        <v>0</v>
      </c>
      <c r="G4" s="25">
        <f t="shared" si="0"/>
        <v>1</v>
      </c>
      <c r="H4" s="25">
        <f t="shared" si="1"/>
        <v>0</v>
      </c>
      <c r="J4" s="12" t="str">
        <f>A4</f>
        <v>Lengemann, Dennis</v>
      </c>
      <c r="K4" s="27" t="str">
        <f>F9&amp;" : "&amp;E9</f>
        <v>0 : 3</v>
      </c>
      <c r="L4" s="27" t="str">
        <f>F4&amp;" : "&amp;E4</f>
        <v>0 : 3</v>
      </c>
      <c r="M4" s="26"/>
      <c r="N4" s="27" t="str">
        <f>E2&amp;" : "&amp;F2</f>
        <v>0 : 3</v>
      </c>
      <c r="O4" s="28" t="str">
        <f>E7&amp;" : "&amp;F7</f>
        <v>0 : 3</v>
      </c>
      <c r="P4" s="29">
        <f>SUM(F9,F4,E2,E7)</f>
        <v>0</v>
      </c>
      <c r="Q4" s="27">
        <f>SUM(E9,E4,F2,F7)</f>
        <v>12</v>
      </c>
      <c r="R4" s="30">
        <f>P4-Q4</f>
        <v>-12</v>
      </c>
      <c r="S4" s="29">
        <f>SUM(H9,H4,G2,G7)</f>
        <v>0</v>
      </c>
      <c r="T4" s="27">
        <f>SUM(G9,G4,H2,H7)</f>
        <v>4</v>
      </c>
      <c r="U4" s="30">
        <f>S4-T4</f>
        <v>-4</v>
      </c>
      <c r="V4" s="31">
        <f>RANK(Y4,Y$2:Y$12,1)</f>
        <v>5</v>
      </c>
      <c r="W4" s="19">
        <f>RANK(R4,R$2:R$12)</f>
        <v>5</v>
      </c>
      <c r="X4" s="19">
        <f>RANK(U4,U$2:U$12)</f>
        <v>5</v>
      </c>
      <c r="Y4" s="19">
        <f>X4*10+W4</f>
        <v>55</v>
      </c>
    </row>
    <row r="5" spans="1:25" ht="12.75">
      <c r="A5" s="20" t="s">
        <v>305</v>
      </c>
      <c r="B5" s="21" t="s">
        <v>97</v>
      </c>
      <c r="C5" s="22" t="str">
        <f>A5</f>
        <v>Umbeck, Tim</v>
      </c>
      <c r="D5" s="22" t="str">
        <f>A6</f>
        <v>Krey, Moritz</v>
      </c>
      <c r="E5" s="24">
        <v>3</v>
      </c>
      <c r="F5" s="24">
        <v>0</v>
      </c>
      <c r="G5" s="25">
        <f t="shared" si="0"/>
        <v>1</v>
      </c>
      <c r="H5" s="25">
        <f t="shared" si="1"/>
        <v>0</v>
      </c>
      <c r="J5" s="32" t="str">
        <f>A5</f>
        <v>Umbeck, Tim</v>
      </c>
      <c r="K5" s="33" t="str">
        <f>F11&amp;" : "&amp;E11</f>
        <v>0 : 3</v>
      </c>
      <c r="L5" s="33" t="str">
        <f>F8&amp;" : "&amp;E8</f>
        <v>3 : 1</v>
      </c>
      <c r="M5" s="33" t="str">
        <f>F2&amp;" : "&amp;E2</f>
        <v>3 : 0</v>
      </c>
      <c r="N5" s="26"/>
      <c r="O5" s="34" t="str">
        <f>E5&amp;" : "&amp;F5</f>
        <v>3 : 0</v>
      </c>
      <c r="P5" s="35">
        <f>SUM(F11,F8,F2,E5)</f>
        <v>9</v>
      </c>
      <c r="Q5" s="33">
        <f>SUM(E11,E8,E2,F5)</f>
        <v>4</v>
      </c>
      <c r="R5" s="36">
        <f>P5-Q5</f>
        <v>5</v>
      </c>
      <c r="S5" s="35">
        <f>SUM(H11,H8,H2,G5)</f>
        <v>3</v>
      </c>
      <c r="T5" s="33">
        <f>SUM(G11,G8,G2,H5)</f>
        <v>1</v>
      </c>
      <c r="U5" s="36">
        <f>S5-T5</f>
        <v>2</v>
      </c>
      <c r="V5" s="37">
        <f>RANK(Y5,Y$2:Y$12,1)</f>
        <v>2</v>
      </c>
      <c r="W5" s="19">
        <f>RANK(R5,R$2:R$12)</f>
        <v>2</v>
      </c>
      <c r="X5" s="19">
        <f>RANK(U5,U$2:U$12)</f>
        <v>2</v>
      </c>
      <c r="Y5" s="19">
        <f>X5*10+W5</f>
        <v>22</v>
      </c>
    </row>
    <row r="6" spans="1:25" ht="12.75">
      <c r="A6" s="20" t="s">
        <v>306</v>
      </c>
      <c r="B6" s="21" t="s">
        <v>99</v>
      </c>
      <c r="C6" s="22" t="str">
        <f>A2</f>
        <v>Bierwith, Florian</v>
      </c>
      <c r="D6" s="22" t="str">
        <f>A3</f>
        <v>Wagner, Albert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  <c r="J6" s="12" t="str">
        <f>A6</f>
        <v>Krey, Moritz</v>
      </c>
      <c r="K6" s="27" t="str">
        <f>F3&amp;" : "&amp;E3</f>
        <v>0 : 3</v>
      </c>
      <c r="L6" s="27" t="str">
        <f>F10&amp;" : "&amp;E10</f>
        <v>0 : 3</v>
      </c>
      <c r="M6" s="27" t="str">
        <f>F7&amp;" : "&amp;E7</f>
        <v>3 : 0</v>
      </c>
      <c r="N6" s="27" t="str">
        <f>F5&amp;" : "&amp;E5</f>
        <v>0 : 3</v>
      </c>
      <c r="O6" s="38"/>
      <c r="P6" s="39">
        <f>SUM(F3,F10,F7,F5)</f>
        <v>3</v>
      </c>
      <c r="Q6" s="40">
        <f>SUM(E3,E10,E7,E5)</f>
        <v>9</v>
      </c>
      <c r="R6" s="41">
        <f>P6-Q6</f>
        <v>-6</v>
      </c>
      <c r="S6" s="39">
        <f>SUM(H3,H10,H7,H5)</f>
        <v>1</v>
      </c>
      <c r="T6" s="40">
        <f>SUM(G3,G10,G7,G5)</f>
        <v>3</v>
      </c>
      <c r="U6" s="41">
        <f>S6-T6</f>
        <v>-2</v>
      </c>
      <c r="V6" s="31">
        <f>RANK(Y6,Y$2:Y$12,1)</f>
        <v>4</v>
      </c>
      <c r="W6" s="19">
        <f>RANK(R6,R$2:R$12)</f>
        <v>4</v>
      </c>
      <c r="X6" s="19">
        <f>RANK(U6,U$2:U$12)</f>
        <v>4</v>
      </c>
      <c r="Y6" s="19">
        <f>X6*10+W6</f>
        <v>44</v>
      </c>
    </row>
    <row r="7" spans="1:8" ht="12.75">
      <c r="A7" s="42"/>
      <c r="B7" s="21" t="s">
        <v>100</v>
      </c>
      <c r="C7" s="23" t="str">
        <f>A4</f>
        <v>Lengemann, Dennis</v>
      </c>
      <c r="D7" s="23" t="str">
        <f>A6</f>
        <v>Krey, Moritz</v>
      </c>
      <c r="E7" s="24">
        <v>0</v>
      </c>
      <c r="F7" s="24">
        <v>3</v>
      </c>
      <c r="G7" s="25">
        <f t="shared" si="0"/>
        <v>0</v>
      </c>
      <c r="H7" s="25">
        <f t="shared" si="1"/>
        <v>1</v>
      </c>
    </row>
    <row r="8" spans="1:8" ht="12.75">
      <c r="A8" s="42"/>
      <c r="B8" s="21" t="s">
        <v>101</v>
      </c>
      <c r="C8" s="23" t="str">
        <f>A3</f>
        <v>Wagner, Albert</v>
      </c>
      <c r="D8" s="23" t="str">
        <f>A5</f>
        <v>Umbeck, Tim</v>
      </c>
      <c r="E8" s="24">
        <v>1</v>
      </c>
      <c r="F8" s="24">
        <v>3</v>
      </c>
      <c r="G8" s="25">
        <f t="shared" si="0"/>
        <v>0</v>
      </c>
      <c r="H8" s="25">
        <f t="shared" si="1"/>
        <v>1</v>
      </c>
    </row>
    <row r="9" spans="1:8" ht="12.75">
      <c r="A9" s="42"/>
      <c r="B9" s="21" t="s">
        <v>102</v>
      </c>
      <c r="C9" s="23" t="str">
        <f>A2</f>
        <v>Bierwith, Florian</v>
      </c>
      <c r="D9" s="23" t="str">
        <f>A4</f>
        <v>Lengemann, Dennis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103</v>
      </c>
      <c r="C10" s="23" t="str">
        <f>A3</f>
        <v>Wagner, Albert</v>
      </c>
      <c r="D10" s="23" t="str">
        <f>A6</f>
        <v>Krey, Moritz</v>
      </c>
      <c r="E10" s="24">
        <v>3</v>
      </c>
      <c r="F10" s="24">
        <v>0</v>
      </c>
      <c r="G10" s="25">
        <f t="shared" si="0"/>
        <v>1</v>
      </c>
      <c r="H10" s="25">
        <f t="shared" si="1"/>
        <v>0</v>
      </c>
    </row>
    <row r="11" spans="1:8" ht="12.75">
      <c r="A11" s="10"/>
      <c r="B11" s="21" t="s">
        <v>104</v>
      </c>
      <c r="C11" s="23" t="str">
        <f>A2</f>
        <v>Bierwith, Florian</v>
      </c>
      <c r="D11" s="23" t="str">
        <f>A5</f>
        <v>Umbeck, Tim</v>
      </c>
      <c r="E11" s="24">
        <v>3</v>
      </c>
      <c r="F11" s="24">
        <v>0</v>
      </c>
      <c r="G11" s="25">
        <f t="shared" si="0"/>
        <v>1</v>
      </c>
      <c r="H11" s="25">
        <f t="shared" si="1"/>
        <v>0</v>
      </c>
    </row>
    <row r="12" spans="1:2" ht="12.75">
      <c r="A12" s="10"/>
      <c r="B12" s="21"/>
    </row>
    <row r="13" spans="1:2" ht="12.75">
      <c r="A13" s="10"/>
      <c r="B13" s="21"/>
    </row>
    <row r="14" ht="12.75">
      <c r="B14" s="21"/>
    </row>
    <row r="15" ht="12.75">
      <c r="B15" s="21"/>
    </row>
    <row r="16" spans="1:2" ht="12.75">
      <c r="A16" t="s">
        <v>105</v>
      </c>
      <c r="B16" s="21"/>
    </row>
    <row r="17" ht="12.75">
      <c r="B17" s="21"/>
    </row>
    <row r="18" spans="1:2" ht="12.75">
      <c r="A18" t="s">
        <v>307</v>
      </c>
      <c r="B18" s="21"/>
    </row>
    <row r="19" ht="12.75">
      <c r="B19" s="21"/>
    </row>
    <row r="20" ht="12.75">
      <c r="B20" s="21"/>
    </row>
    <row r="21" ht="12.75">
      <c r="B21" s="21"/>
    </row>
    <row r="22" spans="2:8" ht="12.75">
      <c r="B22" s="21"/>
      <c r="C22" s="23"/>
      <c r="D22" s="23"/>
      <c r="E22" s="42"/>
      <c r="F22" s="42"/>
      <c r="G22" s="43"/>
      <c r="H22" s="43"/>
    </row>
    <row r="23" ht="12.75">
      <c r="B23" s="21"/>
    </row>
    <row r="24" ht="12.75">
      <c r="B24" s="21"/>
    </row>
    <row r="25" ht="12.75">
      <c r="B25" s="21"/>
    </row>
    <row r="26" spans="2:8" ht="12.75"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  <row r="30" spans="5:8" ht="12.75">
      <c r="E30" s="44"/>
      <c r="F30" s="44"/>
      <c r="G30" s="43"/>
      <c r="H30" s="43"/>
    </row>
    <row r="31" spans="5:8" ht="12.75">
      <c r="E31" s="44"/>
      <c r="F31" s="44"/>
      <c r="G31" s="43"/>
      <c r="H31" s="43"/>
    </row>
    <row r="32" spans="5:8" ht="12.75">
      <c r="E32" s="44"/>
      <c r="F32" s="44"/>
      <c r="G32" s="43"/>
      <c r="H32" s="43"/>
    </row>
  </sheetData>
  <sheetProtection sheet="1" objects="1" scenarios="1"/>
  <conditionalFormatting sqref="E2:F11 E22:F22 E26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0"/>
  <dimension ref="A1:Y32"/>
  <sheetViews>
    <sheetView zoomScale="90" zoomScaleNormal="90" workbookViewId="0" topLeftCell="A1">
      <selection activeCell="H10" sqref="H10"/>
    </sheetView>
  </sheetViews>
  <sheetFormatPr defaultColWidth="11.421875" defaultRowHeight="12.75"/>
  <cols>
    <col min="1" max="1" width="16.140625" style="0" customWidth="1"/>
    <col min="2" max="2" width="6.421875" style="0" customWidth="1"/>
    <col min="3" max="4" width="15.7109375" style="0" customWidth="1"/>
    <col min="5" max="5" width="6.28125" style="0" customWidth="1"/>
    <col min="6" max="6" width="6.421875" style="0" customWidth="1"/>
    <col min="7" max="8" width="2.140625" style="8" customWidth="1"/>
    <col min="9" max="9" width="3.7109375" style="0" customWidth="1"/>
    <col min="10" max="10" width="16.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8515625" style="0" customWidth="1"/>
    <col min="15" max="15" width="5.421875" style="0" customWidth="1"/>
    <col min="16" max="16" width="5.00390625" style="9" customWidth="1"/>
    <col min="17" max="17" width="4.57421875" style="0" customWidth="1"/>
    <col min="18" max="18" width="3.421875" style="0" customWidth="1"/>
    <col min="19" max="19" width="5.00390625" style="0" customWidth="1"/>
    <col min="20" max="20" width="4.57421875" style="0" customWidth="1"/>
    <col min="21" max="21" width="3.421875" style="0" customWidth="1"/>
    <col min="22" max="22" width="5.57421875" style="8" customWidth="1"/>
    <col min="23" max="25" width="0" style="0" hidden="1" customWidth="1"/>
  </cols>
  <sheetData>
    <row r="1" spans="1:25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Schmi</v>
      </c>
      <c r="L1" s="13" t="str">
        <f>LEFT(A3,5)</f>
        <v>Mülle</v>
      </c>
      <c r="M1" s="13" t="str">
        <f>LEFT(A4,5)</f>
        <v>Gill,</v>
      </c>
      <c r="N1" s="13" t="str">
        <f>LEFT(A5,5)</f>
        <v>Bonnm</v>
      </c>
      <c r="O1" s="14" t="str">
        <f>LEFT(A6,5)</f>
        <v>Schir</v>
      </c>
      <c r="P1" s="15" t="s">
        <v>84</v>
      </c>
      <c r="Q1" s="16" t="s">
        <v>85</v>
      </c>
      <c r="R1" s="17" t="s">
        <v>86</v>
      </c>
      <c r="S1" s="15" t="s">
        <v>87</v>
      </c>
      <c r="T1" s="16" t="s">
        <v>88</v>
      </c>
      <c r="U1" s="17" t="s">
        <v>86</v>
      </c>
      <c r="V1" s="18" t="s">
        <v>89</v>
      </c>
      <c r="W1" s="19"/>
      <c r="X1" s="19"/>
      <c r="Y1" s="19"/>
    </row>
    <row r="2" spans="1:25" ht="12.75">
      <c r="A2" s="20" t="s">
        <v>308</v>
      </c>
      <c r="B2" s="21" t="s">
        <v>91</v>
      </c>
      <c r="C2" s="22" t="str">
        <f>A4</f>
        <v>Gill, Thomas</v>
      </c>
      <c r="D2" s="23" t="str">
        <f>A5</f>
        <v>Bonnmann, Nils</v>
      </c>
      <c r="E2" s="24">
        <v>0</v>
      </c>
      <c r="F2" s="24">
        <v>3</v>
      </c>
      <c r="G2" s="25">
        <f aca="true" t="shared" si="0" ref="G2:G11">IF(E2+F2&lt;1,"",IF(E2&gt;F2,1,0))</f>
        <v>0</v>
      </c>
      <c r="H2" s="25">
        <f aca="true" t="shared" si="1" ref="H2:H11">IF(E2+F2&lt;1,"",IF(E2&lt;F2,1,0))</f>
        <v>1</v>
      </c>
      <c r="J2" s="12" t="str">
        <f>A2</f>
        <v>Schmidt, Tom</v>
      </c>
      <c r="K2" s="26"/>
      <c r="L2" s="27" t="str">
        <f>E6&amp;" : "&amp;F6</f>
        <v>3 : 0</v>
      </c>
      <c r="M2" s="27" t="str">
        <f>E9&amp;" : "&amp;F9</f>
        <v>3 : 0</v>
      </c>
      <c r="N2" s="27" t="str">
        <f>E11&amp;" : "&amp;F11</f>
        <v>3 : 0</v>
      </c>
      <c r="O2" s="28" t="str">
        <f>E3&amp;" : "&amp;F3</f>
        <v>3 : 0</v>
      </c>
      <c r="P2" s="29">
        <f>SUM(E6,E9,E11,E3)</f>
        <v>12</v>
      </c>
      <c r="Q2" s="27">
        <f>SUM(F6,F9,F11,F3)</f>
        <v>0</v>
      </c>
      <c r="R2" s="30">
        <f>P2-Q2</f>
        <v>12</v>
      </c>
      <c r="S2" s="29">
        <f>SUM(G6,G9,G11,G3)</f>
        <v>4</v>
      </c>
      <c r="T2" s="27">
        <f>SUM(H6,H9,H11,H3)</f>
        <v>0</v>
      </c>
      <c r="U2" s="30">
        <f>S2-T2</f>
        <v>4</v>
      </c>
      <c r="V2" s="31">
        <f>RANK(Y2,Y$2:Y$12,1)</f>
        <v>1</v>
      </c>
      <c r="W2" s="19">
        <f>RANK(R2,R$2:R$12)</f>
        <v>1</v>
      </c>
      <c r="X2" s="19">
        <f>RANK(U2,U$2:U$12)</f>
        <v>1</v>
      </c>
      <c r="Y2" s="19">
        <f>X2*10+W2</f>
        <v>11</v>
      </c>
    </row>
    <row r="3" spans="1:25" ht="12.75">
      <c r="A3" s="20" t="s">
        <v>309</v>
      </c>
      <c r="B3" s="21" t="s">
        <v>93</v>
      </c>
      <c r="C3" s="23" t="str">
        <f>A2</f>
        <v>Schmidt, Tom</v>
      </c>
      <c r="D3" s="23" t="str">
        <f>A6</f>
        <v>Schirmer, Arthur</v>
      </c>
      <c r="E3" s="24">
        <v>3</v>
      </c>
      <c r="F3" s="24">
        <v>0</v>
      </c>
      <c r="G3" s="25">
        <f t="shared" si="0"/>
        <v>1</v>
      </c>
      <c r="H3" s="25">
        <f t="shared" si="1"/>
        <v>0</v>
      </c>
      <c r="J3" s="32" t="str">
        <f>A3</f>
        <v>Müller, Leon</v>
      </c>
      <c r="K3" s="33" t="str">
        <f>F6&amp;" : "&amp;E6</f>
        <v>0 : 3</v>
      </c>
      <c r="L3" s="26"/>
      <c r="M3" s="33" t="str">
        <f>E4&amp;" : "&amp;F4</f>
        <v>3 : 0</v>
      </c>
      <c r="N3" s="33" t="str">
        <f>E8&amp;" : "&amp;F8</f>
        <v>0 : 3</v>
      </c>
      <c r="O3" s="34" t="str">
        <f>E10&amp;" : "&amp;F10</f>
        <v>3 : 0</v>
      </c>
      <c r="P3" s="35">
        <f>SUM(F6,E4,E8,E10)</f>
        <v>6</v>
      </c>
      <c r="Q3" s="33">
        <f>SUM(E6,F4,F8,F10)</f>
        <v>6</v>
      </c>
      <c r="R3" s="36">
        <f>P3-Q3</f>
        <v>0</v>
      </c>
      <c r="S3" s="35">
        <f>SUM(H6,G4,G8,G10)</f>
        <v>2</v>
      </c>
      <c r="T3" s="33">
        <f>SUM(G6,H4,H8,H10)</f>
        <v>2</v>
      </c>
      <c r="U3" s="36">
        <f>S3-T3</f>
        <v>0</v>
      </c>
      <c r="V3" s="37">
        <f>RANK(Y3,Y$2:Y$12,1)</f>
        <v>3</v>
      </c>
      <c r="W3" s="19">
        <f>RANK(R3,R$2:R$12)</f>
        <v>3</v>
      </c>
      <c r="X3" s="19">
        <f>RANK(U3,U$2:U$12)</f>
        <v>3</v>
      </c>
      <c r="Y3" s="19">
        <f>X3*10+W3</f>
        <v>33</v>
      </c>
    </row>
    <row r="4" spans="1:25" ht="12.75">
      <c r="A4" s="20" t="s">
        <v>310</v>
      </c>
      <c r="B4" s="21" t="s">
        <v>95</v>
      </c>
      <c r="C4" s="23" t="str">
        <f>A3</f>
        <v>Müller, Leon</v>
      </c>
      <c r="D4" s="23" t="str">
        <f>A4</f>
        <v>Gill, Thomas</v>
      </c>
      <c r="E4" s="24">
        <v>3</v>
      </c>
      <c r="F4" s="24">
        <v>0</v>
      </c>
      <c r="G4" s="25">
        <f t="shared" si="0"/>
        <v>1</v>
      </c>
      <c r="H4" s="25">
        <f t="shared" si="1"/>
        <v>0</v>
      </c>
      <c r="J4" s="12" t="str">
        <f>A4</f>
        <v>Gill, Thomas</v>
      </c>
      <c r="K4" s="27" t="str">
        <f>F9&amp;" : "&amp;E9</f>
        <v>0 : 3</v>
      </c>
      <c r="L4" s="27" t="str">
        <f>F4&amp;" : "&amp;E4</f>
        <v>0 : 3</v>
      </c>
      <c r="M4" s="26"/>
      <c r="N4" s="27" t="str">
        <f>E2&amp;" : "&amp;F2</f>
        <v>0 : 3</v>
      </c>
      <c r="O4" s="28" t="str">
        <f>E7&amp;" : "&amp;F7</f>
        <v>1 : 3</v>
      </c>
      <c r="P4" s="29">
        <f>SUM(F9,F4,E2,E7)</f>
        <v>1</v>
      </c>
      <c r="Q4" s="27">
        <f>SUM(E9,E4,F2,F7)</f>
        <v>12</v>
      </c>
      <c r="R4" s="30">
        <f>P4-Q4</f>
        <v>-11</v>
      </c>
      <c r="S4" s="29">
        <f>SUM(H9,H4,G2,G7)</f>
        <v>0</v>
      </c>
      <c r="T4" s="27">
        <f>SUM(G9,G4,H2,H7)</f>
        <v>4</v>
      </c>
      <c r="U4" s="30">
        <f>S4-T4</f>
        <v>-4</v>
      </c>
      <c r="V4" s="31">
        <f>RANK(Y4,Y$2:Y$12,1)</f>
        <v>5</v>
      </c>
      <c r="W4" s="19">
        <f>RANK(R4,R$2:R$12)</f>
        <v>5</v>
      </c>
      <c r="X4" s="19">
        <f>RANK(U4,U$2:U$12)</f>
        <v>5</v>
      </c>
      <c r="Y4" s="19">
        <f>X4*10+W4</f>
        <v>55</v>
      </c>
    </row>
    <row r="5" spans="1:25" ht="12.75">
      <c r="A5" s="20" t="s">
        <v>311</v>
      </c>
      <c r="B5" s="21" t="s">
        <v>97</v>
      </c>
      <c r="C5" s="22" t="str">
        <f>A5</f>
        <v>Bonnmann, Nils</v>
      </c>
      <c r="D5" s="22" t="str">
        <f>A6</f>
        <v>Schirmer, Arthur</v>
      </c>
      <c r="E5" s="24">
        <v>3</v>
      </c>
      <c r="F5" s="24">
        <v>0</v>
      </c>
      <c r="G5" s="25">
        <f t="shared" si="0"/>
        <v>1</v>
      </c>
      <c r="H5" s="25">
        <f t="shared" si="1"/>
        <v>0</v>
      </c>
      <c r="J5" s="32" t="str">
        <f>A5</f>
        <v>Bonnmann, Nils</v>
      </c>
      <c r="K5" s="33" t="str">
        <f>F11&amp;" : "&amp;E11</f>
        <v>0 : 3</v>
      </c>
      <c r="L5" s="33" t="str">
        <f>F8&amp;" : "&amp;E8</f>
        <v>3 : 0</v>
      </c>
      <c r="M5" s="33" t="str">
        <f>F2&amp;" : "&amp;E2</f>
        <v>3 : 0</v>
      </c>
      <c r="N5" s="26"/>
      <c r="O5" s="34" t="str">
        <f>E5&amp;" : "&amp;F5</f>
        <v>3 : 0</v>
      </c>
      <c r="P5" s="35">
        <f>SUM(F11,F8,F2,E5)</f>
        <v>9</v>
      </c>
      <c r="Q5" s="33">
        <f>SUM(E11,E8,E2,F5)</f>
        <v>3</v>
      </c>
      <c r="R5" s="36">
        <f>P5-Q5</f>
        <v>6</v>
      </c>
      <c r="S5" s="35">
        <f>SUM(H11,H8,H2,G5)</f>
        <v>3</v>
      </c>
      <c r="T5" s="33">
        <f>SUM(G11,G8,G2,H5)</f>
        <v>1</v>
      </c>
      <c r="U5" s="36">
        <f>S5-T5</f>
        <v>2</v>
      </c>
      <c r="V5" s="37">
        <f>RANK(Y5,Y$2:Y$12,1)</f>
        <v>2</v>
      </c>
      <c r="W5" s="19">
        <f>RANK(R5,R$2:R$12)</f>
        <v>2</v>
      </c>
      <c r="X5" s="19">
        <f>RANK(U5,U$2:U$12)</f>
        <v>2</v>
      </c>
      <c r="Y5" s="19">
        <f>X5*10+W5</f>
        <v>22</v>
      </c>
    </row>
    <row r="6" spans="1:25" ht="12.75">
      <c r="A6" s="20" t="s">
        <v>312</v>
      </c>
      <c r="B6" s="21" t="s">
        <v>99</v>
      </c>
      <c r="C6" s="22" t="str">
        <f>A2</f>
        <v>Schmidt, Tom</v>
      </c>
      <c r="D6" s="22" t="str">
        <f>A3</f>
        <v>Müller, Leon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  <c r="J6" s="12" t="str">
        <f>A6</f>
        <v>Schirmer, Arthur</v>
      </c>
      <c r="K6" s="27" t="str">
        <f>F3&amp;" : "&amp;E3</f>
        <v>0 : 3</v>
      </c>
      <c r="L6" s="27" t="str">
        <f>F10&amp;" : "&amp;E10</f>
        <v>0 : 3</v>
      </c>
      <c r="M6" s="27" t="str">
        <f>F7&amp;" : "&amp;E7</f>
        <v>3 : 1</v>
      </c>
      <c r="N6" s="27" t="str">
        <f>F5&amp;" : "&amp;E5</f>
        <v>0 : 3</v>
      </c>
      <c r="O6" s="38"/>
      <c r="P6" s="39">
        <f>SUM(F3,F10,F7,F5)</f>
        <v>3</v>
      </c>
      <c r="Q6" s="40">
        <f>SUM(E3,E10,E7,E5)</f>
        <v>10</v>
      </c>
      <c r="R6" s="41">
        <f>P6-Q6</f>
        <v>-7</v>
      </c>
      <c r="S6" s="39">
        <f>SUM(H3,H10,H7,H5)</f>
        <v>1</v>
      </c>
      <c r="T6" s="40">
        <f>SUM(G3,G10,G7,G5)</f>
        <v>3</v>
      </c>
      <c r="U6" s="41">
        <f>S6-T6</f>
        <v>-2</v>
      </c>
      <c r="V6" s="31">
        <f>RANK(Y6,Y$2:Y$12,1)</f>
        <v>4</v>
      </c>
      <c r="W6" s="19">
        <f>RANK(R6,R$2:R$12)</f>
        <v>4</v>
      </c>
      <c r="X6" s="19">
        <f>RANK(U6,U$2:U$12)</f>
        <v>4</v>
      </c>
      <c r="Y6" s="19">
        <f>X6*10+W6</f>
        <v>44</v>
      </c>
    </row>
    <row r="7" spans="1:8" ht="12.75">
      <c r="A7" s="42"/>
      <c r="B7" s="21" t="s">
        <v>100</v>
      </c>
      <c r="C7" s="23" t="str">
        <f>A4</f>
        <v>Gill, Thomas</v>
      </c>
      <c r="D7" s="23" t="str">
        <f>A6</f>
        <v>Schirmer, Arthur</v>
      </c>
      <c r="E7" s="24">
        <v>1</v>
      </c>
      <c r="F7" s="24">
        <v>3</v>
      </c>
      <c r="G7" s="25">
        <f t="shared" si="0"/>
        <v>0</v>
      </c>
      <c r="H7" s="25">
        <f t="shared" si="1"/>
        <v>1</v>
      </c>
    </row>
    <row r="8" spans="1:8" ht="12.75">
      <c r="A8" s="42"/>
      <c r="B8" s="21" t="s">
        <v>101</v>
      </c>
      <c r="C8" s="23" t="str">
        <f>A3</f>
        <v>Müller, Leon</v>
      </c>
      <c r="D8" s="23" t="str">
        <f>A5</f>
        <v>Bonnmann, Nils</v>
      </c>
      <c r="E8" s="24">
        <v>0</v>
      </c>
      <c r="F8" s="24">
        <v>3</v>
      </c>
      <c r="G8" s="25">
        <f t="shared" si="0"/>
        <v>0</v>
      </c>
      <c r="H8" s="25">
        <f t="shared" si="1"/>
        <v>1</v>
      </c>
    </row>
    <row r="9" spans="1:8" ht="12.75">
      <c r="A9" s="42"/>
      <c r="B9" s="21" t="s">
        <v>102</v>
      </c>
      <c r="C9" s="23" t="str">
        <f>A2</f>
        <v>Schmidt, Tom</v>
      </c>
      <c r="D9" s="23" t="str">
        <f>A4</f>
        <v>Gill, Thomas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103</v>
      </c>
      <c r="C10" s="23" t="str">
        <f>A3</f>
        <v>Müller, Leon</v>
      </c>
      <c r="D10" s="23" t="str">
        <f>A6</f>
        <v>Schirmer, Arthur</v>
      </c>
      <c r="E10" s="24">
        <v>3</v>
      </c>
      <c r="F10" s="24">
        <v>0</v>
      </c>
      <c r="G10" s="25">
        <f t="shared" si="0"/>
        <v>1</v>
      </c>
      <c r="H10" s="25">
        <f t="shared" si="1"/>
        <v>0</v>
      </c>
    </row>
    <row r="11" spans="1:8" ht="12.75">
      <c r="A11" s="10"/>
      <c r="B11" s="21" t="s">
        <v>104</v>
      </c>
      <c r="C11" s="23" t="str">
        <f>A2</f>
        <v>Schmidt, Tom</v>
      </c>
      <c r="D11" s="23" t="str">
        <f>A5</f>
        <v>Bonnmann, Nils</v>
      </c>
      <c r="E11" s="24">
        <v>3</v>
      </c>
      <c r="F11" s="24">
        <v>0</v>
      </c>
      <c r="G11" s="25">
        <f t="shared" si="0"/>
        <v>1</v>
      </c>
      <c r="H11" s="25">
        <f t="shared" si="1"/>
        <v>0</v>
      </c>
    </row>
    <row r="12" spans="1:2" ht="12.75">
      <c r="A12" s="10"/>
      <c r="B12" s="21"/>
    </row>
    <row r="13" spans="1:2" ht="12.75">
      <c r="A13" s="10"/>
      <c r="B13" s="21"/>
    </row>
    <row r="14" ht="12.75">
      <c r="B14" s="21"/>
    </row>
    <row r="15" ht="12.75">
      <c r="B15" s="21"/>
    </row>
    <row r="16" spans="1:2" ht="12.75">
      <c r="A16" t="s">
        <v>313</v>
      </c>
      <c r="B16" s="21"/>
    </row>
    <row r="17" ht="12.75">
      <c r="B17" s="21"/>
    </row>
    <row r="18" spans="1:2" ht="12.75">
      <c r="A18" t="s">
        <v>314</v>
      </c>
      <c r="B18" s="21"/>
    </row>
    <row r="19" ht="12.75">
      <c r="B19" s="21"/>
    </row>
    <row r="20" ht="12.75">
      <c r="B20" s="21"/>
    </row>
    <row r="21" ht="12.75">
      <c r="B21" s="21"/>
    </row>
    <row r="22" spans="2:8" ht="12.75">
      <c r="B22" s="21"/>
      <c r="C22" s="23"/>
      <c r="D22" s="23"/>
      <c r="E22" s="42"/>
      <c r="F22" s="42"/>
      <c r="G22" s="43"/>
      <c r="H22" s="43"/>
    </row>
    <row r="23" ht="12.75">
      <c r="B23" s="21"/>
    </row>
    <row r="24" ht="12.75">
      <c r="B24" s="21"/>
    </row>
    <row r="25" ht="12.75">
      <c r="B25" s="21"/>
    </row>
    <row r="26" spans="2:8" ht="12.75"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  <row r="30" spans="5:8" ht="12.75">
      <c r="E30" s="44"/>
      <c r="F30" s="44"/>
      <c r="G30" s="43"/>
      <c r="H30" s="43"/>
    </row>
    <row r="31" spans="5:8" ht="12.75">
      <c r="E31" s="44"/>
      <c r="F31" s="44"/>
      <c r="G31" s="43"/>
      <c r="H31" s="43"/>
    </row>
    <row r="32" spans="5:8" ht="12.75">
      <c r="E32" s="44"/>
      <c r="F32" s="44"/>
      <c r="G32" s="43"/>
      <c r="H32" s="43"/>
    </row>
  </sheetData>
  <sheetProtection sheet="1" objects="1" scenarios="1"/>
  <conditionalFormatting sqref="E2:F11 E22:F22 E26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Y32"/>
  <sheetViews>
    <sheetView zoomScale="90" zoomScaleNormal="90" workbookViewId="0" topLeftCell="A1">
      <selection activeCell="J9" sqref="J9"/>
    </sheetView>
  </sheetViews>
  <sheetFormatPr defaultColWidth="11.421875" defaultRowHeight="12.75"/>
  <cols>
    <col min="1" max="1" width="17.00390625" style="0" customWidth="1"/>
    <col min="2" max="2" width="6.421875" style="0" customWidth="1"/>
    <col min="3" max="3" width="16.7109375" style="0" customWidth="1"/>
    <col min="4" max="4" width="16.28125" style="0" customWidth="1"/>
    <col min="5" max="5" width="6.28125" style="0" customWidth="1"/>
    <col min="6" max="6" width="6.421875" style="0" customWidth="1"/>
    <col min="7" max="8" width="2.140625" style="8" customWidth="1"/>
    <col min="9" max="9" width="3.7109375" style="0" customWidth="1"/>
    <col min="10" max="10" width="18.14062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8515625" style="0" customWidth="1"/>
    <col min="15" max="15" width="5.421875" style="0" customWidth="1"/>
    <col min="16" max="16" width="5.00390625" style="9" customWidth="1"/>
    <col min="17" max="17" width="4.57421875" style="0" customWidth="1"/>
    <col min="18" max="18" width="3.421875" style="0" customWidth="1"/>
    <col min="19" max="19" width="5.00390625" style="0" customWidth="1"/>
    <col min="20" max="20" width="4.57421875" style="0" customWidth="1"/>
    <col min="21" max="21" width="3.421875" style="0" customWidth="1"/>
    <col min="22" max="22" width="5.57421875" style="8" customWidth="1"/>
    <col min="23" max="25" width="0" style="0" hidden="1" customWidth="1"/>
  </cols>
  <sheetData>
    <row r="1" spans="1:25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Nauma</v>
      </c>
      <c r="L1" s="13" t="str">
        <f>LEFT(A3,5)</f>
        <v>Schme</v>
      </c>
      <c r="M1" s="13" t="str">
        <f>LEFT(A4,5)</f>
        <v>Metz,</v>
      </c>
      <c r="N1" s="13" t="str">
        <f>LEFT(A5,5)</f>
        <v>Führe</v>
      </c>
      <c r="O1" s="14" t="str">
        <f>LEFT(A6,5)</f>
        <v>Hahn,</v>
      </c>
      <c r="P1" s="15" t="s">
        <v>84</v>
      </c>
      <c r="Q1" s="16" t="s">
        <v>85</v>
      </c>
      <c r="R1" s="17" t="s">
        <v>86</v>
      </c>
      <c r="S1" s="15" t="s">
        <v>87</v>
      </c>
      <c r="T1" s="16" t="s">
        <v>88</v>
      </c>
      <c r="U1" s="17" t="s">
        <v>86</v>
      </c>
      <c r="V1" s="18" t="s">
        <v>89</v>
      </c>
      <c r="W1" s="19"/>
      <c r="X1" s="19"/>
      <c r="Y1" s="19"/>
    </row>
    <row r="2" spans="1:25" ht="12.75">
      <c r="A2" s="20" t="s">
        <v>90</v>
      </c>
      <c r="B2" s="21" t="s">
        <v>91</v>
      </c>
      <c r="C2" s="22" t="str">
        <f>A4</f>
        <v>Metz, David</v>
      </c>
      <c r="D2" s="23" t="str">
        <f>A5</f>
        <v>Führer,Lucas</v>
      </c>
      <c r="E2" s="24">
        <v>0</v>
      </c>
      <c r="F2" s="24">
        <v>3</v>
      </c>
      <c r="G2" s="25">
        <f aca="true" t="shared" si="0" ref="G2:G11">IF(E2+F2&lt;1,"",IF(E2&gt;F2,1,0))</f>
        <v>0</v>
      </c>
      <c r="H2" s="25">
        <f aca="true" t="shared" si="1" ref="H2:H11">IF(E2+F2&lt;1,"",IF(E2&lt;F2,1,0))</f>
        <v>1</v>
      </c>
      <c r="J2" s="12" t="str">
        <f>A2</f>
        <v>Naumann, Jan</v>
      </c>
      <c r="K2" s="26"/>
      <c r="L2" s="27" t="str">
        <f>E6&amp;" : "&amp;F6</f>
        <v>3 : 0</v>
      </c>
      <c r="M2" s="27" t="str">
        <f>E9&amp;" : "&amp;F9</f>
        <v>3 : 0</v>
      </c>
      <c r="N2" s="27" t="str">
        <f>E11&amp;" : "&amp;F11</f>
        <v>3 : 0</v>
      </c>
      <c r="O2" s="28" t="str">
        <f>E3&amp;" : "&amp;F3</f>
        <v>3 : 0</v>
      </c>
      <c r="P2" s="29">
        <f>SUM(E6,E9,E11,E3)</f>
        <v>12</v>
      </c>
      <c r="Q2" s="27">
        <f>SUM(F6,F9,F11,F3)</f>
        <v>0</v>
      </c>
      <c r="R2" s="30">
        <f>P2-Q2</f>
        <v>12</v>
      </c>
      <c r="S2" s="29">
        <f>SUM(G6,G9,G11,G3)</f>
        <v>4</v>
      </c>
      <c r="T2" s="27">
        <f>SUM(H6,H9,H11,H3)</f>
        <v>0</v>
      </c>
      <c r="U2" s="30">
        <f>S2-T2</f>
        <v>4</v>
      </c>
      <c r="V2" s="31">
        <f>RANK(Y2,Y$2:Y$12,1)</f>
        <v>1</v>
      </c>
      <c r="W2" s="19">
        <f>RANK(R2,R$2:R$12)</f>
        <v>1</v>
      </c>
      <c r="X2" s="19">
        <f>RANK(U2,U$2:U$12)</f>
        <v>1</v>
      </c>
      <c r="Y2" s="19">
        <f>X2*10+W2</f>
        <v>11</v>
      </c>
    </row>
    <row r="3" spans="1:25" ht="12.75">
      <c r="A3" s="20" t="s">
        <v>92</v>
      </c>
      <c r="B3" s="21" t="s">
        <v>93</v>
      </c>
      <c r="C3" s="23" t="str">
        <f>A2</f>
        <v>Naumann, Jan</v>
      </c>
      <c r="D3" s="23" t="str">
        <f>A6</f>
        <v>Hahn,Jonas</v>
      </c>
      <c r="E3" s="24">
        <v>3</v>
      </c>
      <c r="F3" s="24">
        <v>0</v>
      </c>
      <c r="G3" s="25">
        <f t="shared" si="0"/>
        <v>1</v>
      </c>
      <c r="H3" s="25">
        <f t="shared" si="1"/>
        <v>0</v>
      </c>
      <c r="J3" s="32" t="str">
        <f>A3</f>
        <v>Schmerer, Steffen</v>
      </c>
      <c r="K3" s="33" t="str">
        <f>F6&amp;" : "&amp;E6</f>
        <v>0 : 3</v>
      </c>
      <c r="L3" s="26"/>
      <c r="M3" s="33" t="str">
        <f>E4&amp;" : "&amp;F4</f>
        <v>0 : 3</v>
      </c>
      <c r="N3" s="33" t="str">
        <f>E8&amp;" : "&amp;F8</f>
        <v>0 : 3</v>
      </c>
      <c r="O3" s="34" t="str">
        <f>E10&amp;" : "&amp;F10</f>
        <v>0 : 3</v>
      </c>
      <c r="P3" s="35">
        <f>SUM(F6,E4,E8,E10)</f>
        <v>0</v>
      </c>
      <c r="Q3" s="33">
        <f>SUM(E6,F4,F8,F10)</f>
        <v>12</v>
      </c>
      <c r="R3" s="36">
        <f>P3-Q3</f>
        <v>-12</v>
      </c>
      <c r="S3" s="35">
        <f>SUM(H6,G4,G8,G10)</f>
        <v>0</v>
      </c>
      <c r="T3" s="33">
        <f>SUM(G6,H4,H8,H10)</f>
        <v>4</v>
      </c>
      <c r="U3" s="36">
        <f>S3-T3</f>
        <v>-4</v>
      </c>
      <c r="V3" s="37">
        <f>RANK(Y3,Y$2:Y$12,1)</f>
        <v>5</v>
      </c>
      <c r="W3" s="19">
        <f>RANK(R3,R$2:R$12)</f>
        <v>5</v>
      </c>
      <c r="X3" s="19">
        <f>RANK(U3,U$2:U$12)</f>
        <v>5</v>
      </c>
      <c r="Y3" s="19">
        <f>X3*10+W3</f>
        <v>55</v>
      </c>
    </row>
    <row r="4" spans="1:25" ht="12.75">
      <c r="A4" s="20" t="s">
        <v>94</v>
      </c>
      <c r="B4" s="21" t="s">
        <v>95</v>
      </c>
      <c r="C4" s="23" t="str">
        <f>A3</f>
        <v>Schmerer, Steffen</v>
      </c>
      <c r="D4" s="23" t="str">
        <f>A4</f>
        <v>Metz, David</v>
      </c>
      <c r="E4" s="24">
        <v>0</v>
      </c>
      <c r="F4" s="24">
        <v>3</v>
      </c>
      <c r="G4" s="25">
        <f t="shared" si="0"/>
        <v>0</v>
      </c>
      <c r="H4" s="25">
        <f t="shared" si="1"/>
        <v>1</v>
      </c>
      <c r="J4" s="12" t="str">
        <f>A4</f>
        <v>Metz, David</v>
      </c>
      <c r="K4" s="27" t="str">
        <f>F9&amp;" : "&amp;E9</f>
        <v>0 : 3</v>
      </c>
      <c r="L4" s="27" t="str">
        <f>F4&amp;" : "&amp;E4</f>
        <v>3 : 0</v>
      </c>
      <c r="M4" s="26"/>
      <c r="N4" s="27" t="str">
        <f>E2&amp;" : "&amp;F2</f>
        <v>0 : 3</v>
      </c>
      <c r="O4" s="28" t="str">
        <f>E7&amp;" : "&amp;F7</f>
        <v>3 : 0</v>
      </c>
      <c r="P4" s="29">
        <f>SUM(F9,F4,E2,E7)</f>
        <v>6</v>
      </c>
      <c r="Q4" s="27">
        <f>SUM(E9,E4,F2,F7)</f>
        <v>6</v>
      </c>
      <c r="R4" s="30">
        <f>P4-Q4</f>
        <v>0</v>
      </c>
      <c r="S4" s="29">
        <f>SUM(H9,H4,G2,G7)</f>
        <v>2</v>
      </c>
      <c r="T4" s="27">
        <f>SUM(G9,G4,H2,H7)</f>
        <v>2</v>
      </c>
      <c r="U4" s="30">
        <f>S4-T4</f>
        <v>0</v>
      </c>
      <c r="V4" s="31">
        <f>RANK(Y4,Y$2:Y$12,1)</f>
        <v>3</v>
      </c>
      <c r="W4" s="19">
        <f>RANK(R4,R$2:R$12)</f>
        <v>3</v>
      </c>
      <c r="X4" s="19">
        <f>RANK(U4,U$2:U$12)</f>
        <v>3</v>
      </c>
      <c r="Y4" s="19">
        <f>X4*10+W4</f>
        <v>33</v>
      </c>
    </row>
    <row r="5" spans="1:25" ht="12.75">
      <c r="A5" s="20" t="s">
        <v>96</v>
      </c>
      <c r="B5" s="21" t="s">
        <v>97</v>
      </c>
      <c r="C5" s="22" t="str">
        <f>A5</f>
        <v>Führer,Lucas</v>
      </c>
      <c r="D5" s="22" t="str">
        <f>A6</f>
        <v>Hahn,Jonas</v>
      </c>
      <c r="E5" s="24">
        <v>3</v>
      </c>
      <c r="F5" s="24">
        <v>1</v>
      </c>
      <c r="G5" s="25">
        <f t="shared" si="0"/>
        <v>1</v>
      </c>
      <c r="H5" s="25">
        <f t="shared" si="1"/>
        <v>0</v>
      </c>
      <c r="J5" s="32" t="str">
        <f>A5</f>
        <v>Führer,Lucas</v>
      </c>
      <c r="K5" s="33" t="str">
        <f>F11&amp;" : "&amp;E11</f>
        <v>0 : 3</v>
      </c>
      <c r="L5" s="33" t="str">
        <f>F8&amp;" : "&amp;E8</f>
        <v>3 : 0</v>
      </c>
      <c r="M5" s="33" t="str">
        <f>F2&amp;" : "&amp;E2</f>
        <v>3 : 0</v>
      </c>
      <c r="N5" s="26"/>
      <c r="O5" s="34" t="str">
        <f>E5&amp;" : "&amp;F5</f>
        <v>3 : 1</v>
      </c>
      <c r="P5" s="35">
        <f>SUM(F11,F8,F2,E5)</f>
        <v>9</v>
      </c>
      <c r="Q5" s="33">
        <f>SUM(E11,E8,E2,F5)</f>
        <v>4</v>
      </c>
      <c r="R5" s="36">
        <f>P5-Q5</f>
        <v>5</v>
      </c>
      <c r="S5" s="35">
        <f>SUM(H11,H8,H2,G5)</f>
        <v>3</v>
      </c>
      <c r="T5" s="33">
        <f>SUM(G11,G8,G2,H5)</f>
        <v>1</v>
      </c>
      <c r="U5" s="36">
        <f>S5-T5</f>
        <v>2</v>
      </c>
      <c r="V5" s="37">
        <f>RANK(Y5,Y$2:Y$12,1)</f>
        <v>2</v>
      </c>
      <c r="W5" s="19">
        <f>RANK(R5,R$2:R$12)</f>
        <v>2</v>
      </c>
      <c r="X5" s="19">
        <f>RANK(U5,U$2:U$12)</f>
        <v>2</v>
      </c>
      <c r="Y5" s="19">
        <f>X5*10+W5</f>
        <v>22</v>
      </c>
    </row>
    <row r="6" spans="1:25" ht="12.75">
      <c r="A6" s="20" t="s">
        <v>98</v>
      </c>
      <c r="B6" s="21" t="s">
        <v>99</v>
      </c>
      <c r="C6" s="22" t="str">
        <f>A2</f>
        <v>Naumann, Jan</v>
      </c>
      <c r="D6" s="22" t="str">
        <f>A3</f>
        <v>Schmerer, Steffen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  <c r="J6" s="12" t="str">
        <f>A6</f>
        <v>Hahn,Jonas</v>
      </c>
      <c r="K6" s="27" t="str">
        <f>F3&amp;" : "&amp;E3</f>
        <v>0 : 3</v>
      </c>
      <c r="L6" s="27" t="str">
        <f>F10&amp;" : "&amp;E10</f>
        <v>3 : 0</v>
      </c>
      <c r="M6" s="27" t="str">
        <f>F7&amp;" : "&amp;E7</f>
        <v>0 : 3</v>
      </c>
      <c r="N6" s="27" t="str">
        <f>F5&amp;" : "&amp;E5</f>
        <v>1 : 3</v>
      </c>
      <c r="O6" s="38"/>
      <c r="P6" s="39">
        <f>SUM(F3,F10,F7,F5)</f>
        <v>4</v>
      </c>
      <c r="Q6" s="40">
        <f>SUM(E3,E10,E7,E5)</f>
        <v>9</v>
      </c>
      <c r="R6" s="41">
        <f>P6-Q6</f>
        <v>-5</v>
      </c>
      <c r="S6" s="39">
        <f>SUM(H3,H10,H7,H5)</f>
        <v>1</v>
      </c>
      <c r="T6" s="40">
        <f>SUM(G3,G10,G7,G5)</f>
        <v>3</v>
      </c>
      <c r="U6" s="41">
        <f>S6-T6</f>
        <v>-2</v>
      </c>
      <c r="V6" s="31">
        <f>RANK(Y6,Y$2:Y$12,1)</f>
        <v>4</v>
      </c>
      <c r="W6" s="19">
        <f>RANK(R6,R$2:R$12)</f>
        <v>4</v>
      </c>
      <c r="X6" s="19">
        <f>RANK(U6,U$2:U$12)</f>
        <v>4</v>
      </c>
      <c r="Y6" s="19">
        <f>X6*10+W6</f>
        <v>44</v>
      </c>
    </row>
    <row r="7" spans="1:8" ht="12.75">
      <c r="A7" s="42"/>
      <c r="B7" s="21" t="s">
        <v>100</v>
      </c>
      <c r="C7" s="23" t="str">
        <f>A4</f>
        <v>Metz, David</v>
      </c>
      <c r="D7" s="23" t="str">
        <f>A6</f>
        <v>Hahn,Jonas</v>
      </c>
      <c r="E7" s="24">
        <v>3</v>
      </c>
      <c r="F7" s="24">
        <v>0</v>
      </c>
      <c r="G7" s="25">
        <f t="shared" si="0"/>
        <v>1</v>
      </c>
      <c r="H7" s="25">
        <f t="shared" si="1"/>
        <v>0</v>
      </c>
    </row>
    <row r="8" spans="1:8" ht="12.75">
      <c r="A8" s="42"/>
      <c r="B8" s="21" t="s">
        <v>101</v>
      </c>
      <c r="C8" s="23" t="str">
        <f>A3</f>
        <v>Schmerer, Steffen</v>
      </c>
      <c r="D8" s="23" t="str">
        <f>A5</f>
        <v>Führer,Lucas</v>
      </c>
      <c r="E8" s="24">
        <v>0</v>
      </c>
      <c r="F8" s="24">
        <v>3</v>
      </c>
      <c r="G8" s="25">
        <f t="shared" si="0"/>
        <v>0</v>
      </c>
      <c r="H8" s="25">
        <f t="shared" si="1"/>
        <v>1</v>
      </c>
    </row>
    <row r="9" spans="1:8" ht="12.75">
      <c r="A9" s="42"/>
      <c r="B9" s="21" t="s">
        <v>102</v>
      </c>
      <c r="C9" s="23" t="str">
        <f>A2</f>
        <v>Naumann, Jan</v>
      </c>
      <c r="D9" s="23" t="str">
        <f>A4</f>
        <v>Metz, David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103</v>
      </c>
      <c r="C10" s="23" t="str">
        <f>A3</f>
        <v>Schmerer, Steffen</v>
      </c>
      <c r="D10" s="23" t="str">
        <f>A6</f>
        <v>Hahn,Jonas</v>
      </c>
      <c r="E10" s="24">
        <v>0</v>
      </c>
      <c r="F10" s="24">
        <v>3</v>
      </c>
      <c r="G10" s="25">
        <f t="shared" si="0"/>
        <v>0</v>
      </c>
      <c r="H10" s="25">
        <f t="shared" si="1"/>
        <v>1</v>
      </c>
    </row>
    <row r="11" spans="1:8" ht="12.75">
      <c r="A11" s="10"/>
      <c r="B11" s="21" t="s">
        <v>104</v>
      </c>
      <c r="C11" s="23" t="str">
        <f>A2</f>
        <v>Naumann, Jan</v>
      </c>
      <c r="D11" s="23" t="str">
        <f>A5</f>
        <v>Führer,Lucas</v>
      </c>
      <c r="E11" s="24">
        <v>3</v>
      </c>
      <c r="F11" s="24">
        <v>0</v>
      </c>
      <c r="G11" s="25">
        <f t="shared" si="0"/>
        <v>1</v>
      </c>
      <c r="H11" s="25">
        <f t="shared" si="1"/>
        <v>0</v>
      </c>
    </row>
    <row r="12" spans="1:2" ht="12.75">
      <c r="A12" s="10"/>
      <c r="B12" s="21"/>
    </row>
    <row r="13" spans="1:2" ht="12.75">
      <c r="A13" s="10"/>
      <c r="B13" s="21"/>
    </row>
    <row r="14" ht="12.75">
      <c r="B14" s="21"/>
    </row>
    <row r="15" ht="12.75">
      <c r="B15" s="21"/>
    </row>
    <row r="16" ht="12.75">
      <c r="B16" s="21"/>
    </row>
    <row r="17" spans="1:2" ht="12.75">
      <c r="A17" t="s">
        <v>105</v>
      </c>
      <c r="B17" s="21"/>
    </row>
    <row r="18" ht="12.75">
      <c r="B18" s="21"/>
    </row>
    <row r="19" spans="1:2" ht="12.75">
      <c r="A19" t="s">
        <v>106</v>
      </c>
      <c r="B19" s="21"/>
    </row>
    <row r="20" ht="12.75">
      <c r="B20" s="21"/>
    </row>
    <row r="21" ht="12.75">
      <c r="B21" s="21"/>
    </row>
    <row r="22" spans="2:8" ht="12.75">
      <c r="B22" s="21"/>
      <c r="C22" s="23"/>
      <c r="D22" s="23"/>
      <c r="E22" s="42"/>
      <c r="F22" s="42"/>
      <c r="G22" s="43"/>
      <c r="H22" s="43"/>
    </row>
    <row r="23" ht="12.75">
      <c r="B23" s="21"/>
    </row>
    <row r="24" ht="12.75">
      <c r="B24" s="21"/>
    </row>
    <row r="25" ht="12.75">
      <c r="B25" s="21"/>
    </row>
    <row r="26" spans="2:8" ht="12.75"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  <row r="30" spans="5:8" ht="12.75">
      <c r="E30" s="44"/>
      <c r="F30" s="44"/>
      <c r="G30" s="43"/>
      <c r="H30" s="43"/>
    </row>
    <row r="31" spans="5:8" ht="12.75">
      <c r="E31" s="44"/>
      <c r="F31" s="44"/>
      <c r="G31" s="43"/>
      <c r="H31" s="43"/>
    </row>
    <row r="32" spans="5:8" ht="12.75">
      <c r="E32" s="44"/>
      <c r="F32" s="44"/>
      <c r="G32" s="43"/>
      <c r="H32" s="43"/>
    </row>
  </sheetData>
  <sheetProtection sheet="1" objects="1" scenarios="1"/>
  <conditionalFormatting sqref="E2:F11 E22:F22 E26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"/>
  <dimension ref="A1:X32"/>
  <sheetViews>
    <sheetView workbookViewId="0" topLeftCell="A1">
      <selection activeCell="T3" sqref="T3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4" width="14.710937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16.4218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00390625" style="0" customWidth="1"/>
    <col min="16" max="16" width="4.421875" style="0" customWidth="1"/>
    <col min="17" max="17" width="3.28125" style="0" customWidth="1"/>
    <col min="18" max="18" width="5.00390625" style="0" customWidth="1"/>
    <col min="19" max="19" width="4.421875" style="0" customWidth="1"/>
    <col min="20" max="20" width="3.28125" style="0" customWidth="1"/>
    <col min="21" max="21" width="5.57421875" style="8" customWidth="1"/>
    <col min="22" max="24" width="0" style="0" hidden="1" customWidth="1"/>
  </cols>
  <sheetData>
    <row r="1" spans="1:24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Herbi</v>
      </c>
      <c r="L1" s="13" t="str">
        <f>LEFT(A3,5)</f>
        <v>Fisch</v>
      </c>
      <c r="M1" s="13" t="str">
        <f>LEFT(A4,5)</f>
        <v>Wicke</v>
      </c>
      <c r="N1" s="14" t="str">
        <f>LEFT(A5,5)</f>
        <v>Eicke</v>
      </c>
      <c r="O1" s="15" t="s">
        <v>84</v>
      </c>
      <c r="P1" s="16" t="s">
        <v>85</v>
      </c>
      <c r="Q1" s="17" t="s">
        <v>86</v>
      </c>
      <c r="R1" s="15" t="s">
        <v>87</v>
      </c>
      <c r="S1" s="16" t="s">
        <v>88</v>
      </c>
      <c r="T1" s="17" t="s">
        <v>86</v>
      </c>
      <c r="U1" s="18" t="s">
        <v>89</v>
      </c>
      <c r="V1" s="19"/>
      <c r="W1" s="19"/>
      <c r="X1" s="19"/>
    </row>
    <row r="2" spans="1:24" ht="12.75">
      <c r="A2" s="20" t="s">
        <v>315</v>
      </c>
      <c r="B2" s="21" t="s">
        <v>91</v>
      </c>
      <c r="C2" s="23" t="str">
        <f>A2</f>
        <v>Herbig, Moritz</v>
      </c>
      <c r="D2" s="23" t="str">
        <f>A5</f>
        <v>Eicke, Niklas</v>
      </c>
      <c r="E2" s="24">
        <v>3</v>
      </c>
      <c r="F2" s="24">
        <v>0</v>
      </c>
      <c r="G2" s="25">
        <f aca="true" t="shared" si="0" ref="G2:G7">IF(E2+F2&lt;1,"",IF(E2&gt;F2,1,0))</f>
        <v>1</v>
      </c>
      <c r="H2" s="25">
        <f aca="true" t="shared" si="1" ref="H2:H7">IF(E2+F2&lt;1,"",IF(E2&lt;F2,1,0))</f>
        <v>0</v>
      </c>
      <c r="J2" s="12" t="str">
        <f>A2</f>
        <v>Herbig, Moritz</v>
      </c>
      <c r="K2" s="26"/>
      <c r="L2" s="27" t="str">
        <f>E7&amp;" : "&amp;F7</f>
        <v>3 : 0</v>
      </c>
      <c r="M2" s="27" t="str">
        <f>E5&amp;" : "&amp;F5</f>
        <v>3 : 0</v>
      </c>
      <c r="N2" s="28" t="str">
        <f>E2&amp;" : "&amp;F2</f>
        <v>3 : 0</v>
      </c>
      <c r="O2" s="29">
        <f>SUM(E7,E5,E2)</f>
        <v>9</v>
      </c>
      <c r="P2" s="27">
        <f>SUM(F7,F5,F2)</f>
        <v>0</v>
      </c>
      <c r="Q2" s="30">
        <f>O2-P2</f>
        <v>9</v>
      </c>
      <c r="R2" s="29">
        <f>SUM(G7,G5,G2)</f>
        <v>3</v>
      </c>
      <c r="S2" s="27">
        <f>SUM(H7,H5,H2)</f>
        <v>0</v>
      </c>
      <c r="T2" s="30">
        <f>R2-S2</f>
        <v>3</v>
      </c>
      <c r="U2" s="31">
        <f>RANK(X2,X$2:X$12,1)</f>
        <v>1</v>
      </c>
      <c r="V2" s="19">
        <f>RANK(Q2,Q$2:Q$12)</f>
        <v>1</v>
      </c>
      <c r="W2" s="19">
        <f>RANK(T2,T$2:T$12)</f>
        <v>1</v>
      </c>
      <c r="X2" s="19">
        <f>W2*10+V2</f>
        <v>11</v>
      </c>
    </row>
    <row r="3" spans="1:24" ht="12.75">
      <c r="A3" s="20" t="s">
        <v>316</v>
      </c>
      <c r="B3" s="21" t="s">
        <v>93</v>
      </c>
      <c r="C3" s="22" t="str">
        <f>A3</f>
        <v>Fischer, Lukas</v>
      </c>
      <c r="D3" s="23" t="str">
        <f>A4</f>
        <v>Wicke, Leon</v>
      </c>
      <c r="E3" s="24">
        <v>3</v>
      </c>
      <c r="F3" s="24">
        <v>0</v>
      </c>
      <c r="G3" s="25">
        <f t="shared" si="0"/>
        <v>1</v>
      </c>
      <c r="H3" s="25">
        <f t="shared" si="1"/>
        <v>0</v>
      </c>
      <c r="J3" s="32" t="str">
        <f>A3</f>
        <v>Fischer, Lukas</v>
      </c>
      <c r="K3" s="33" t="str">
        <f>F7&amp;" : "&amp;E7</f>
        <v>0 : 3</v>
      </c>
      <c r="L3" s="26"/>
      <c r="M3" s="33" t="str">
        <f>E3&amp;" : "&amp;F3</f>
        <v>3 : 0</v>
      </c>
      <c r="N3" s="34" t="str">
        <f>E4&amp;" : "&amp;F4</f>
        <v>0 : 3</v>
      </c>
      <c r="O3" s="35">
        <f>SUM(F7,E3,E4)</f>
        <v>3</v>
      </c>
      <c r="P3" s="33">
        <f>SUM(E7,F3,F4)</f>
        <v>6</v>
      </c>
      <c r="Q3" s="36">
        <f>O3-P3</f>
        <v>-3</v>
      </c>
      <c r="R3" s="35">
        <f>SUM(H7,G3,G4)</f>
        <v>1</v>
      </c>
      <c r="S3" s="33">
        <f>SUM(G7,H3,H4)</f>
        <v>2</v>
      </c>
      <c r="T3" s="36">
        <f>R3-S3</f>
        <v>-1</v>
      </c>
      <c r="U3" s="37">
        <f>RANK(X3,X$2:X$12,1)</f>
        <v>3</v>
      </c>
      <c r="V3" s="19">
        <f>RANK(Q3,Q$2:Q$12)</f>
        <v>3</v>
      </c>
      <c r="W3" s="19">
        <f>RANK(T3,T$2:T$12)</f>
        <v>3</v>
      </c>
      <c r="X3" s="19">
        <f>W3*10+V3</f>
        <v>33</v>
      </c>
    </row>
    <row r="4" spans="1:24" ht="12.75">
      <c r="A4" s="20" t="s">
        <v>317</v>
      </c>
      <c r="B4" s="21" t="s">
        <v>95</v>
      </c>
      <c r="C4" s="23" t="str">
        <f>A3</f>
        <v>Fischer, Lukas</v>
      </c>
      <c r="D4" s="23" t="str">
        <f>A5</f>
        <v>Eicke, Niklas</v>
      </c>
      <c r="E4" s="24">
        <v>0</v>
      </c>
      <c r="F4" s="24">
        <v>3</v>
      </c>
      <c r="G4" s="25">
        <f t="shared" si="0"/>
        <v>0</v>
      </c>
      <c r="H4" s="25">
        <f t="shared" si="1"/>
        <v>1</v>
      </c>
      <c r="J4" s="12" t="str">
        <f>A4</f>
        <v>Wicke, Leon</v>
      </c>
      <c r="K4" s="27" t="str">
        <f>F5&amp;" : "&amp;E5</f>
        <v>0 : 3</v>
      </c>
      <c r="L4" s="27" t="str">
        <f>F3&amp;" : "&amp;E3</f>
        <v>0 : 3</v>
      </c>
      <c r="M4" s="26"/>
      <c r="N4" s="28" t="str">
        <f>E6&amp;" : "&amp;F6</f>
        <v>0 : 3</v>
      </c>
      <c r="O4" s="29">
        <f>SUM(F5,F3,E6)</f>
        <v>0</v>
      </c>
      <c r="P4" s="27">
        <f>SUM(E5,E3,F6)</f>
        <v>9</v>
      </c>
      <c r="Q4" s="30">
        <f>O4-P4</f>
        <v>-9</v>
      </c>
      <c r="R4" s="29">
        <f>SUM(H5,H3,G6)</f>
        <v>0</v>
      </c>
      <c r="S4" s="27">
        <f>SUM(G5,G3,H6)</f>
        <v>3</v>
      </c>
      <c r="T4" s="30">
        <f>R4-S4</f>
        <v>-3</v>
      </c>
      <c r="U4" s="31">
        <f>RANK(X4,X$2:X$12,1)</f>
        <v>4</v>
      </c>
      <c r="V4" s="19">
        <f>RANK(Q4,Q$2:Q$12)</f>
        <v>4</v>
      </c>
      <c r="W4" s="19">
        <f>RANK(T4,T$2:T$12)</f>
        <v>4</v>
      </c>
      <c r="X4" s="19">
        <f>W4*10+V4</f>
        <v>44</v>
      </c>
    </row>
    <row r="5" spans="1:24" ht="12.75">
      <c r="A5" s="20" t="s">
        <v>318</v>
      </c>
      <c r="B5" s="21" t="s">
        <v>97</v>
      </c>
      <c r="C5" s="22" t="str">
        <f>A2</f>
        <v>Herbig, Moritz</v>
      </c>
      <c r="D5" s="22" t="str">
        <f>A4</f>
        <v>Wicke, Leon</v>
      </c>
      <c r="E5" s="24">
        <v>3</v>
      </c>
      <c r="F5" s="24">
        <v>0</v>
      </c>
      <c r="G5" s="25">
        <f t="shared" si="0"/>
        <v>1</v>
      </c>
      <c r="H5" s="25">
        <f t="shared" si="1"/>
        <v>0</v>
      </c>
      <c r="J5" s="32" t="str">
        <f>A5</f>
        <v>Eicke, Niklas</v>
      </c>
      <c r="K5" s="33" t="str">
        <f>F2&amp;" : "&amp;E2</f>
        <v>0 : 3</v>
      </c>
      <c r="L5" s="33" t="str">
        <f>F4&amp;" : "&amp;E4</f>
        <v>3 : 0</v>
      </c>
      <c r="M5" s="33" t="str">
        <f>F6&amp;" : "&amp;E6</f>
        <v>3 : 0</v>
      </c>
      <c r="N5" s="38"/>
      <c r="O5" s="45">
        <f>SUM(F2,F4,F6)</f>
        <v>6</v>
      </c>
      <c r="P5" s="46">
        <f>SUM(E2,E4,E6)</f>
        <v>3</v>
      </c>
      <c r="Q5" s="47">
        <f>O5-P5</f>
        <v>3</v>
      </c>
      <c r="R5" s="45">
        <f>SUM(H2,H4,H6)</f>
        <v>2</v>
      </c>
      <c r="S5" s="46">
        <f>SUM(G2,G4,G6)</f>
        <v>1</v>
      </c>
      <c r="T5" s="47">
        <f>R5-S5</f>
        <v>1</v>
      </c>
      <c r="U5" s="37">
        <f>RANK(X5,X$2:X$12,1)</f>
        <v>2</v>
      </c>
      <c r="V5" s="19">
        <f>RANK(Q5,Q$2:Q$12)</f>
        <v>2</v>
      </c>
      <c r="W5" s="19">
        <f>RANK(T5,T$2:T$12)</f>
        <v>2</v>
      </c>
      <c r="X5" s="19">
        <f>W5*10+V5</f>
        <v>22</v>
      </c>
    </row>
    <row r="6" spans="1:8" ht="12.75">
      <c r="A6" s="42"/>
      <c r="B6" s="21" t="s">
        <v>99</v>
      </c>
      <c r="C6" s="23" t="str">
        <f>A4</f>
        <v>Wicke, Leon</v>
      </c>
      <c r="D6" s="23" t="str">
        <f>A5</f>
        <v>Eicke, Niklas</v>
      </c>
      <c r="E6" s="24">
        <v>0</v>
      </c>
      <c r="F6" s="24">
        <v>3</v>
      </c>
      <c r="G6" s="25">
        <f t="shared" si="0"/>
        <v>0</v>
      </c>
      <c r="H6" s="25">
        <f t="shared" si="1"/>
        <v>1</v>
      </c>
    </row>
    <row r="7" spans="1:8" ht="12.75">
      <c r="A7" s="42"/>
      <c r="B7" s="21" t="s">
        <v>100</v>
      </c>
      <c r="C7" s="23" t="str">
        <f>A2</f>
        <v>Herbig, Moritz</v>
      </c>
      <c r="D7" s="23" t="str">
        <f>A3</f>
        <v>Fischer, Lukas</v>
      </c>
      <c r="E7" s="24">
        <v>3</v>
      </c>
      <c r="F7" s="24">
        <v>0</v>
      </c>
      <c r="G7" s="25">
        <f t="shared" si="0"/>
        <v>1</v>
      </c>
      <c r="H7" s="25">
        <f t="shared" si="1"/>
        <v>0</v>
      </c>
    </row>
    <row r="8" spans="1:9" ht="12.75">
      <c r="A8" s="42"/>
      <c r="B8" s="21"/>
      <c r="C8" s="23"/>
      <c r="D8" s="23"/>
      <c r="E8" s="42"/>
      <c r="F8" s="42"/>
      <c r="G8" s="43"/>
      <c r="H8" s="43"/>
      <c r="I8" s="44"/>
    </row>
    <row r="9" spans="1:9" ht="12.75">
      <c r="A9" s="42"/>
      <c r="B9" s="21"/>
      <c r="C9" s="22"/>
      <c r="D9" s="22"/>
      <c r="E9" s="42"/>
      <c r="F9" s="42"/>
      <c r="G9" s="43"/>
      <c r="H9" s="43"/>
      <c r="I9" s="44"/>
    </row>
    <row r="10" spans="1:9" ht="12.75">
      <c r="A10" s="10" t="s">
        <v>105</v>
      </c>
      <c r="B10" s="21"/>
      <c r="C10" s="23"/>
      <c r="D10" s="23"/>
      <c r="E10" s="42"/>
      <c r="F10" s="42"/>
      <c r="G10" s="43"/>
      <c r="H10" s="43"/>
      <c r="I10" s="44"/>
    </row>
    <row r="11" spans="1:9" ht="12.75">
      <c r="A11" s="10"/>
      <c r="B11" s="21"/>
      <c r="C11" s="23"/>
      <c r="D11" s="23"/>
      <c r="E11" s="42"/>
      <c r="F11" s="42"/>
      <c r="G11" s="43"/>
      <c r="H11" s="43"/>
      <c r="I11" s="44"/>
    </row>
    <row r="12" spans="1:9" ht="12.75">
      <c r="A12" s="10" t="s">
        <v>319</v>
      </c>
      <c r="B12" s="21"/>
      <c r="C12" s="23"/>
      <c r="D12" s="23"/>
      <c r="E12" s="42"/>
      <c r="F12" s="42"/>
      <c r="G12" s="43"/>
      <c r="H12" s="43"/>
      <c r="I12" s="44"/>
    </row>
    <row r="13" spans="1:9" ht="12.75">
      <c r="A13" s="10"/>
      <c r="B13" s="21"/>
      <c r="C13" s="23"/>
      <c r="D13" s="22"/>
      <c r="E13" s="42"/>
      <c r="F13" s="42"/>
      <c r="G13" s="43"/>
      <c r="H13" s="43"/>
      <c r="I13" s="44"/>
    </row>
    <row r="14" spans="2:9" ht="12.75">
      <c r="B14" s="21"/>
      <c r="C14" s="23"/>
      <c r="D14" s="23"/>
      <c r="E14" s="42"/>
      <c r="F14" s="42"/>
      <c r="G14" s="43"/>
      <c r="H14" s="43"/>
      <c r="I14" s="44"/>
    </row>
    <row r="15" spans="2:9" ht="12.75">
      <c r="B15" s="21"/>
      <c r="C15" s="23"/>
      <c r="D15" s="23"/>
      <c r="E15" s="42"/>
      <c r="F15" s="42"/>
      <c r="G15" s="43"/>
      <c r="H15" s="43"/>
      <c r="I15" s="44"/>
    </row>
    <row r="16" spans="2:9" ht="12.75">
      <c r="B16" s="21"/>
      <c r="C16" s="23"/>
      <c r="D16" s="23"/>
      <c r="E16" s="42"/>
      <c r="F16" s="42"/>
      <c r="G16" s="43"/>
      <c r="H16" s="43"/>
      <c r="I16" s="44"/>
    </row>
    <row r="17" spans="2:9" ht="12.75">
      <c r="B17" s="21"/>
      <c r="C17" s="23"/>
      <c r="D17" s="23"/>
      <c r="E17" s="42"/>
      <c r="F17" s="42"/>
      <c r="G17" s="43"/>
      <c r="H17" s="43"/>
      <c r="I17" s="44"/>
    </row>
    <row r="18" spans="2:9" ht="12.75">
      <c r="B18" s="21"/>
      <c r="C18" s="23"/>
      <c r="D18" s="22"/>
      <c r="E18" s="42"/>
      <c r="F18" s="42"/>
      <c r="G18" s="43"/>
      <c r="H18" s="43"/>
      <c r="I18" s="44"/>
    </row>
    <row r="19" spans="2:9" ht="12.75">
      <c r="B19" s="21"/>
      <c r="C19" s="23"/>
      <c r="D19" s="23"/>
      <c r="E19" s="42"/>
      <c r="F19" s="42"/>
      <c r="G19" s="43"/>
      <c r="H19" s="43"/>
      <c r="I19" s="44"/>
    </row>
    <row r="20" spans="2:9" ht="12.75">
      <c r="B20" s="21"/>
      <c r="C20" s="23"/>
      <c r="D20" s="23"/>
      <c r="E20" s="42"/>
      <c r="F20" s="42"/>
      <c r="G20" s="43"/>
      <c r="H20" s="43"/>
      <c r="I20" s="44"/>
    </row>
    <row r="21" spans="2:9" ht="12.75">
      <c r="B21" s="21"/>
      <c r="C21" s="22"/>
      <c r="D21" s="22"/>
      <c r="E21" s="42"/>
      <c r="F21" s="42"/>
      <c r="G21" s="43"/>
      <c r="H21" s="43"/>
      <c r="I21" s="44"/>
    </row>
    <row r="22" spans="2:9" ht="12.75">
      <c r="B22" s="21"/>
      <c r="C22" s="23"/>
      <c r="D22" s="23"/>
      <c r="E22" s="42"/>
      <c r="F22" s="42"/>
      <c r="G22" s="43"/>
      <c r="H22" s="43"/>
      <c r="I22" s="44"/>
    </row>
    <row r="23" spans="2:9" ht="12.75">
      <c r="B23" s="21"/>
      <c r="C23" s="23"/>
      <c r="D23" s="23"/>
      <c r="E23" s="42"/>
      <c r="F23" s="42"/>
      <c r="G23" s="43"/>
      <c r="H23" s="43"/>
      <c r="I23" s="44"/>
    </row>
    <row r="24" spans="2:9" ht="12.75">
      <c r="B24" s="21"/>
      <c r="C24" s="23"/>
      <c r="D24" s="23"/>
      <c r="E24" s="42"/>
      <c r="F24" s="42"/>
      <c r="G24" s="43"/>
      <c r="H24" s="43"/>
      <c r="I24" s="44"/>
    </row>
    <row r="25" spans="2:9" ht="12.75">
      <c r="B25" s="21"/>
      <c r="C25" s="22"/>
      <c r="D25" s="22"/>
      <c r="E25" s="42"/>
      <c r="F25" s="42"/>
      <c r="G25" s="43"/>
      <c r="H25" s="43"/>
      <c r="I25" s="44"/>
    </row>
    <row r="26" spans="2:9" ht="12.75">
      <c r="B26" s="21"/>
      <c r="C26" s="22"/>
      <c r="D26" s="22"/>
      <c r="E26" s="42"/>
      <c r="F26" s="42"/>
      <c r="G26" s="43"/>
      <c r="H26" s="43"/>
      <c r="I26" s="44"/>
    </row>
    <row r="27" spans="2:9" ht="12.75">
      <c r="B27" s="21"/>
      <c r="C27" s="22"/>
      <c r="D27" s="23"/>
      <c r="E27" s="42"/>
      <c r="F27" s="42"/>
      <c r="G27" s="43"/>
      <c r="H27" s="43"/>
      <c r="I27" s="44"/>
    </row>
    <row r="28" spans="2:9" ht="12.75">
      <c r="B28" s="21"/>
      <c r="C28" s="22"/>
      <c r="D28" s="23"/>
      <c r="E28" s="42"/>
      <c r="F28" s="42"/>
      <c r="G28" s="43"/>
      <c r="H28" s="43"/>
      <c r="I28" s="44"/>
    </row>
    <row r="29" spans="2:9" ht="12.75">
      <c r="B29" s="21"/>
      <c r="C29" s="22"/>
      <c r="D29" s="22"/>
      <c r="E29" s="42"/>
      <c r="F29" s="42"/>
      <c r="G29" s="43"/>
      <c r="H29" s="43"/>
      <c r="I29" s="44"/>
    </row>
    <row r="30" spans="5:9" ht="12.75">
      <c r="E30" s="44"/>
      <c r="F30" s="44"/>
      <c r="G30" s="43"/>
      <c r="H30" s="43"/>
      <c r="I30" s="44"/>
    </row>
    <row r="31" spans="5:9" ht="12.75">
      <c r="E31" s="44"/>
      <c r="F31" s="44"/>
      <c r="G31" s="43"/>
      <c r="H31" s="43"/>
      <c r="I31" s="44"/>
    </row>
    <row r="32" spans="5:9" ht="12.75">
      <c r="E32" s="44"/>
      <c r="F32" s="44"/>
      <c r="G32" s="43"/>
      <c r="H32" s="43"/>
      <c r="I32" s="44"/>
    </row>
  </sheetData>
  <sheetProtection sheet="1" objects="1" scenarios="1"/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/>
  <dimension ref="A1:X32"/>
  <sheetViews>
    <sheetView workbookViewId="0" topLeftCell="A1">
      <selection activeCell="T2" sqref="T2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4" width="14.710937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16.4218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00390625" style="0" customWidth="1"/>
    <col min="16" max="16" width="4.421875" style="0" customWidth="1"/>
    <col min="17" max="17" width="3.28125" style="0" customWidth="1"/>
    <col min="18" max="18" width="5.00390625" style="0" customWidth="1"/>
    <col min="19" max="19" width="4.421875" style="0" customWidth="1"/>
    <col min="20" max="20" width="3.28125" style="0" customWidth="1"/>
    <col min="21" max="21" width="5.57421875" style="8" customWidth="1"/>
    <col min="22" max="24" width="0" style="0" hidden="1" customWidth="1"/>
  </cols>
  <sheetData>
    <row r="1" spans="1:24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Klee,</v>
      </c>
      <c r="L1" s="13" t="str">
        <f>LEFT(A3,5)</f>
        <v>Kropf</v>
      </c>
      <c r="M1" s="13" t="str">
        <f>LEFT(A4,5)</f>
        <v>Fisch</v>
      </c>
      <c r="N1" s="14" t="str">
        <f>LEFT(A5,5)</f>
        <v>Lehma</v>
      </c>
      <c r="O1" s="15" t="s">
        <v>84</v>
      </c>
      <c r="P1" s="16" t="s">
        <v>85</v>
      </c>
      <c r="Q1" s="17" t="s">
        <v>86</v>
      </c>
      <c r="R1" s="15" t="s">
        <v>87</v>
      </c>
      <c r="S1" s="16" t="s">
        <v>88</v>
      </c>
      <c r="T1" s="17" t="s">
        <v>86</v>
      </c>
      <c r="U1" s="18" t="s">
        <v>89</v>
      </c>
      <c r="V1" s="19"/>
      <c r="W1" s="19"/>
      <c r="X1" s="19"/>
    </row>
    <row r="2" spans="1:24" ht="12.75">
      <c r="A2" s="20" t="s">
        <v>320</v>
      </c>
      <c r="B2" s="21" t="s">
        <v>91</v>
      </c>
      <c r="C2" s="23" t="str">
        <f>A2</f>
        <v>Klee, Johann</v>
      </c>
      <c r="D2" s="23" t="str">
        <f>A5</f>
        <v>Lehmann, Julian</v>
      </c>
      <c r="E2" s="24">
        <v>1</v>
      </c>
      <c r="F2" s="24">
        <v>3</v>
      </c>
      <c r="G2" s="25">
        <f aca="true" t="shared" si="0" ref="G2:G7">IF(E2+F2&lt;1,"",IF(E2&gt;F2,1,0))</f>
        <v>0</v>
      </c>
      <c r="H2" s="25">
        <f aca="true" t="shared" si="1" ref="H2:H7">IF(E2+F2&lt;1,"",IF(E2&lt;F2,1,0))</f>
        <v>1</v>
      </c>
      <c r="J2" s="12" t="str">
        <f>A2</f>
        <v>Klee, Johann</v>
      </c>
      <c r="K2" s="26"/>
      <c r="L2" s="27" t="str">
        <f>E7&amp;" : "&amp;F7</f>
        <v>3 : 0</v>
      </c>
      <c r="M2" s="27" t="str">
        <f>E5&amp;" : "&amp;F5</f>
        <v>3 : 2</v>
      </c>
      <c r="N2" s="28" t="str">
        <f>E2&amp;" : "&amp;F2</f>
        <v>1 : 3</v>
      </c>
      <c r="O2" s="29">
        <f>SUM(E7,E5,E2)</f>
        <v>7</v>
      </c>
      <c r="P2" s="27">
        <f>SUM(F7,F5,F2)</f>
        <v>5</v>
      </c>
      <c r="Q2" s="30">
        <f>O2-P2</f>
        <v>2</v>
      </c>
      <c r="R2" s="29">
        <f>SUM(G7,G5,G2)</f>
        <v>2</v>
      </c>
      <c r="S2" s="27">
        <f>SUM(H7,H5,H2)</f>
        <v>1</v>
      </c>
      <c r="T2" s="30">
        <f>R2-S2</f>
        <v>1</v>
      </c>
      <c r="U2" s="31">
        <f>RANK(X2,X$2:X$12,1)</f>
        <v>3</v>
      </c>
      <c r="V2" s="19">
        <f>RANK(Q2,Q$2:Q$12)</f>
        <v>3</v>
      </c>
      <c r="W2" s="19">
        <f>RANK(T2,T$2:T$12)</f>
        <v>1</v>
      </c>
      <c r="X2" s="19">
        <f>W2*10+V2</f>
        <v>13</v>
      </c>
    </row>
    <row r="3" spans="1:24" ht="12.75">
      <c r="A3" s="20" t="s">
        <v>321</v>
      </c>
      <c r="B3" s="21" t="s">
        <v>93</v>
      </c>
      <c r="C3" s="22" t="str">
        <f>A3</f>
        <v>Kropf, Fabian</v>
      </c>
      <c r="D3" s="23" t="str">
        <f>A4</f>
        <v>Fischer, Sean</v>
      </c>
      <c r="E3" s="24">
        <v>0</v>
      </c>
      <c r="F3" s="24">
        <v>3</v>
      </c>
      <c r="G3" s="25">
        <f t="shared" si="0"/>
        <v>0</v>
      </c>
      <c r="H3" s="25">
        <f t="shared" si="1"/>
        <v>1</v>
      </c>
      <c r="J3" s="32" t="str">
        <f>A3</f>
        <v>Kropf, Fabian</v>
      </c>
      <c r="K3" s="33" t="str">
        <f>F7&amp;" : "&amp;E7</f>
        <v>0 : 3</v>
      </c>
      <c r="L3" s="26"/>
      <c r="M3" s="33" t="str">
        <f>E3&amp;" : "&amp;F3</f>
        <v>0 : 3</v>
      </c>
      <c r="N3" s="34" t="str">
        <f>E4&amp;" : "&amp;F4</f>
        <v>0 : 3</v>
      </c>
      <c r="O3" s="35">
        <f>SUM(F7,E3,E4)</f>
        <v>0</v>
      </c>
      <c r="P3" s="33">
        <f>SUM(E7,F3,F4)</f>
        <v>9</v>
      </c>
      <c r="Q3" s="36">
        <f>O3-P3</f>
        <v>-9</v>
      </c>
      <c r="R3" s="35">
        <f>SUM(H7,G3,G4)</f>
        <v>0</v>
      </c>
      <c r="S3" s="33">
        <f>SUM(G7,H3,H4)</f>
        <v>3</v>
      </c>
      <c r="T3" s="36">
        <f>R3-S3</f>
        <v>-3</v>
      </c>
      <c r="U3" s="37">
        <f>RANK(X3,X$2:X$12,1)</f>
        <v>4</v>
      </c>
      <c r="V3" s="19">
        <f>RANK(Q3,Q$2:Q$12)</f>
        <v>4</v>
      </c>
      <c r="W3" s="19">
        <f>RANK(T3,T$2:T$12)</f>
        <v>4</v>
      </c>
      <c r="X3" s="19">
        <f>W3*10+V3</f>
        <v>44</v>
      </c>
    </row>
    <row r="4" spans="1:24" ht="12.75">
      <c r="A4" s="20" t="s">
        <v>322</v>
      </c>
      <c r="B4" s="21" t="s">
        <v>95</v>
      </c>
      <c r="C4" s="23" t="str">
        <f>A3</f>
        <v>Kropf, Fabian</v>
      </c>
      <c r="D4" s="23" t="str">
        <f>A5</f>
        <v>Lehmann, Julian</v>
      </c>
      <c r="E4" s="24">
        <v>0</v>
      </c>
      <c r="F4" s="24">
        <v>3</v>
      </c>
      <c r="G4" s="25">
        <f t="shared" si="0"/>
        <v>0</v>
      </c>
      <c r="H4" s="25">
        <f t="shared" si="1"/>
        <v>1</v>
      </c>
      <c r="J4" s="12" t="str">
        <f>A4</f>
        <v>Fischer, Sean</v>
      </c>
      <c r="K4" s="27" t="str">
        <f>F5&amp;" : "&amp;E5</f>
        <v>2 : 3</v>
      </c>
      <c r="L4" s="27" t="str">
        <f>F3&amp;" : "&amp;E3</f>
        <v>3 : 0</v>
      </c>
      <c r="M4" s="26"/>
      <c r="N4" s="28" t="str">
        <f>E6&amp;" : "&amp;F6</f>
        <v>3 : 1</v>
      </c>
      <c r="O4" s="29">
        <f>SUM(F5,F3,E6)</f>
        <v>8</v>
      </c>
      <c r="P4" s="27">
        <f>SUM(E5,E3,F6)</f>
        <v>4</v>
      </c>
      <c r="Q4" s="30">
        <f>O4-P4</f>
        <v>4</v>
      </c>
      <c r="R4" s="29">
        <f>SUM(H5,H3,G6)</f>
        <v>2</v>
      </c>
      <c r="S4" s="27">
        <f>SUM(G5,G3,H6)</f>
        <v>1</v>
      </c>
      <c r="T4" s="30">
        <f>R4-S4</f>
        <v>1</v>
      </c>
      <c r="U4" s="31">
        <f>RANK(X4,X$2:X$12,1)</f>
        <v>1</v>
      </c>
      <c r="V4" s="19">
        <f>RANK(Q4,Q$2:Q$12)</f>
        <v>1</v>
      </c>
      <c r="W4" s="19">
        <f>RANK(T4,T$2:T$12)</f>
        <v>1</v>
      </c>
      <c r="X4" s="19">
        <f>W4*10+V4</f>
        <v>11</v>
      </c>
    </row>
    <row r="5" spans="1:24" ht="12.75">
      <c r="A5" s="20" t="s">
        <v>323</v>
      </c>
      <c r="B5" s="21" t="s">
        <v>97</v>
      </c>
      <c r="C5" s="22" t="str">
        <f>A2</f>
        <v>Klee, Johann</v>
      </c>
      <c r="D5" s="22" t="str">
        <f>A4</f>
        <v>Fischer, Sean</v>
      </c>
      <c r="E5" s="24">
        <v>3</v>
      </c>
      <c r="F5" s="24">
        <v>2</v>
      </c>
      <c r="G5" s="25">
        <f t="shared" si="0"/>
        <v>1</v>
      </c>
      <c r="H5" s="25">
        <f t="shared" si="1"/>
        <v>0</v>
      </c>
      <c r="J5" s="32" t="str">
        <f>A5</f>
        <v>Lehmann, Julian</v>
      </c>
      <c r="K5" s="33" t="str">
        <f>F2&amp;" : "&amp;E2</f>
        <v>3 : 1</v>
      </c>
      <c r="L5" s="33" t="str">
        <f>F4&amp;" : "&amp;E4</f>
        <v>3 : 0</v>
      </c>
      <c r="M5" s="33" t="str">
        <f>F6&amp;" : "&amp;E6</f>
        <v>1 : 3</v>
      </c>
      <c r="N5" s="38"/>
      <c r="O5" s="45">
        <f>SUM(F2,F4,F6)</f>
        <v>7</v>
      </c>
      <c r="P5" s="46">
        <f>SUM(E2,E4,E6)</f>
        <v>4</v>
      </c>
      <c r="Q5" s="47">
        <f>O5-P5</f>
        <v>3</v>
      </c>
      <c r="R5" s="45">
        <f>SUM(H2,H4,H6)</f>
        <v>2</v>
      </c>
      <c r="S5" s="46">
        <f>SUM(G2,G4,G6)</f>
        <v>1</v>
      </c>
      <c r="T5" s="47">
        <f>R5-S5</f>
        <v>1</v>
      </c>
      <c r="U5" s="37">
        <f>RANK(X5,X$2:X$12,1)</f>
        <v>2</v>
      </c>
      <c r="V5" s="19">
        <f>RANK(Q5,Q$2:Q$12)</f>
        <v>2</v>
      </c>
      <c r="W5" s="19">
        <f>RANK(T5,T$2:T$12)</f>
        <v>1</v>
      </c>
      <c r="X5" s="19">
        <f>W5*10+V5</f>
        <v>12</v>
      </c>
    </row>
    <row r="6" spans="1:8" ht="12.75">
      <c r="A6" s="42"/>
      <c r="B6" s="21" t="s">
        <v>99</v>
      </c>
      <c r="C6" s="23" t="str">
        <f>A4</f>
        <v>Fischer, Sean</v>
      </c>
      <c r="D6" s="23" t="str">
        <f>A5</f>
        <v>Lehmann, Julian</v>
      </c>
      <c r="E6" s="24">
        <v>3</v>
      </c>
      <c r="F6" s="24">
        <v>1</v>
      </c>
      <c r="G6" s="25">
        <f t="shared" si="0"/>
        <v>1</v>
      </c>
      <c r="H6" s="25">
        <f t="shared" si="1"/>
        <v>0</v>
      </c>
    </row>
    <row r="7" spans="1:8" ht="12.75">
      <c r="A7" s="42"/>
      <c r="B7" s="21" t="s">
        <v>100</v>
      </c>
      <c r="C7" s="23" t="str">
        <f>A2</f>
        <v>Klee, Johann</v>
      </c>
      <c r="D7" s="23" t="str">
        <f>A3</f>
        <v>Kropf, Fabian</v>
      </c>
      <c r="E7" s="24">
        <v>3</v>
      </c>
      <c r="F7" s="24">
        <v>0</v>
      </c>
      <c r="G7" s="25">
        <f t="shared" si="0"/>
        <v>1</v>
      </c>
      <c r="H7" s="25">
        <f t="shared" si="1"/>
        <v>0</v>
      </c>
    </row>
    <row r="8" spans="1:9" ht="12.75">
      <c r="A8" s="42"/>
      <c r="B8" s="21"/>
      <c r="C8" s="23"/>
      <c r="D8" s="23"/>
      <c r="E8" s="42"/>
      <c r="F8" s="42"/>
      <c r="G8" s="43"/>
      <c r="H8" s="43"/>
      <c r="I8" s="44"/>
    </row>
    <row r="9" spans="1:9" ht="12.75">
      <c r="A9" s="42"/>
      <c r="B9" s="21"/>
      <c r="C9" s="22"/>
      <c r="D9" s="22"/>
      <c r="E9" s="42"/>
      <c r="F9" s="42"/>
      <c r="G9" s="43"/>
      <c r="H9" s="43"/>
      <c r="I9" s="44"/>
    </row>
    <row r="10" spans="1:9" ht="12.75">
      <c r="A10" s="10"/>
      <c r="B10" s="21"/>
      <c r="C10" s="23"/>
      <c r="D10" s="23"/>
      <c r="E10" s="42"/>
      <c r="F10" s="42"/>
      <c r="G10" s="43"/>
      <c r="H10" s="43"/>
      <c r="I10" s="44"/>
    </row>
    <row r="11" spans="1:9" ht="12.75">
      <c r="A11" s="10" t="s">
        <v>324</v>
      </c>
      <c r="B11" s="21"/>
      <c r="C11" s="23"/>
      <c r="D11" s="23"/>
      <c r="E11" s="42"/>
      <c r="F11" s="42"/>
      <c r="G11" s="43"/>
      <c r="H11" s="43"/>
      <c r="I11" s="44"/>
    </row>
    <row r="12" spans="1:9" ht="12.75">
      <c r="A12" s="10"/>
      <c r="B12" s="21"/>
      <c r="C12" s="23"/>
      <c r="D12" s="23"/>
      <c r="E12" s="42"/>
      <c r="F12" s="42"/>
      <c r="G12" s="43"/>
      <c r="H12" s="43"/>
      <c r="I12" s="44"/>
    </row>
    <row r="13" spans="1:9" ht="12.75">
      <c r="A13" s="10" t="s">
        <v>325</v>
      </c>
      <c r="B13" s="21"/>
      <c r="C13" s="23"/>
      <c r="D13" s="22"/>
      <c r="E13" s="42"/>
      <c r="F13" s="42"/>
      <c r="G13" s="43"/>
      <c r="H13" s="43"/>
      <c r="I13" s="44"/>
    </row>
    <row r="14" spans="2:9" ht="12.75">
      <c r="B14" s="21"/>
      <c r="C14" s="23"/>
      <c r="D14" s="23"/>
      <c r="E14" s="42"/>
      <c r="F14" s="42"/>
      <c r="G14" s="43"/>
      <c r="H14" s="43"/>
      <c r="I14" s="44"/>
    </row>
    <row r="15" spans="2:9" ht="12.75">
      <c r="B15" s="21"/>
      <c r="C15" s="23"/>
      <c r="D15" s="23"/>
      <c r="E15" s="42"/>
      <c r="F15" s="42"/>
      <c r="G15" s="43"/>
      <c r="H15" s="43"/>
      <c r="I15" s="44"/>
    </row>
    <row r="16" spans="2:9" ht="12.75">
      <c r="B16" s="21"/>
      <c r="C16" s="23"/>
      <c r="D16" s="23"/>
      <c r="E16" s="42"/>
      <c r="F16" s="42"/>
      <c r="G16" s="43"/>
      <c r="H16" s="43"/>
      <c r="I16" s="44"/>
    </row>
    <row r="17" spans="2:9" ht="12.75">
      <c r="B17" s="21"/>
      <c r="C17" s="23"/>
      <c r="D17" s="23"/>
      <c r="E17" s="42"/>
      <c r="F17" s="42"/>
      <c r="G17" s="43"/>
      <c r="H17" s="43"/>
      <c r="I17" s="44"/>
    </row>
    <row r="18" spans="2:9" ht="12.75">
      <c r="B18" s="21"/>
      <c r="C18" s="23"/>
      <c r="D18" s="22"/>
      <c r="E18" s="42"/>
      <c r="F18" s="42"/>
      <c r="G18" s="43"/>
      <c r="H18" s="43"/>
      <c r="I18" s="44"/>
    </row>
    <row r="19" spans="2:9" ht="12.75">
      <c r="B19" s="21"/>
      <c r="C19" s="23"/>
      <c r="D19" s="23"/>
      <c r="E19" s="42"/>
      <c r="F19" s="42"/>
      <c r="G19" s="43"/>
      <c r="H19" s="43"/>
      <c r="I19" s="44"/>
    </row>
    <row r="20" spans="2:9" ht="12.75">
      <c r="B20" s="21"/>
      <c r="C20" s="23"/>
      <c r="D20" s="23"/>
      <c r="E20" s="42"/>
      <c r="F20" s="42"/>
      <c r="G20" s="43"/>
      <c r="H20" s="43"/>
      <c r="I20" s="44"/>
    </row>
    <row r="21" spans="2:9" ht="12.75">
      <c r="B21" s="21"/>
      <c r="C21" s="22"/>
      <c r="D21" s="22"/>
      <c r="E21" s="42"/>
      <c r="F21" s="42"/>
      <c r="G21" s="43"/>
      <c r="H21" s="43"/>
      <c r="I21" s="44"/>
    </row>
    <row r="22" spans="2:9" ht="12.75">
      <c r="B22" s="21"/>
      <c r="C22" s="23"/>
      <c r="D22" s="23"/>
      <c r="E22" s="42"/>
      <c r="F22" s="42"/>
      <c r="G22" s="43"/>
      <c r="H22" s="43"/>
      <c r="I22" s="44"/>
    </row>
    <row r="23" spans="2:9" ht="12.75">
      <c r="B23" s="21"/>
      <c r="C23" s="23"/>
      <c r="D23" s="23"/>
      <c r="E23" s="42"/>
      <c r="F23" s="42"/>
      <c r="G23" s="43"/>
      <c r="H23" s="43"/>
      <c r="I23" s="44"/>
    </row>
    <row r="24" spans="2:9" ht="12.75">
      <c r="B24" s="21"/>
      <c r="C24" s="23"/>
      <c r="D24" s="23"/>
      <c r="E24" s="42"/>
      <c r="F24" s="42"/>
      <c r="G24" s="43"/>
      <c r="H24" s="43"/>
      <c r="I24" s="44"/>
    </row>
    <row r="25" spans="2:9" ht="12.75">
      <c r="B25" s="21"/>
      <c r="C25" s="22"/>
      <c r="D25" s="22"/>
      <c r="E25" s="42"/>
      <c r="F25" s="42"/>
      <c r="G25" s="43"/>
      <c r="H25" s="43"/>
      <c r="I25" s="44"/>
    </row>
    <row r="26" spans="2:9" ht="12.75">
      <c r="B26" s="21"/>
      <c r="C26" s="22"/>
      <c r="D26" s="22"/>
      <c r="E26" s="42"/>
      <c r="F26" s="42"/>
      <c r="G26" s="43"/>
      <c r="H26" s="43"/>
      <c r="I26" s="44"/>
    </row>
    <row r="27" spans="2:9" ht="12.75">
      <c r="B27" s="21"/>
      <c r="C27" s="22"/>
      <c r="D27" s="23"/>
      <c r="E27" s="42"/>
      <c r="F27" s="42"/>
      <c r="G27" s="43"/>
      <c r="H27" s="43"/>
      <c r="I27" s="44"/>
    </row>
    <row r="28" spans="2:9" ht="12.75">
      <c r="B28" s="21"/>
      <c r="C28" s="22"/>
      <c r="D28" s="23"/>
      <c r="E28" s="42"/>
      <c r="F28" s="42"/>
      <c r="G28" s="43"/>
      <c r="H28" s="43"/>
      <c r="I28" s="44"/>
    </row>
    <row r="29" spans="2:9" ht="12.75">
      <c r="B29" s="21"/>
      <c r="C29" s="22"/>
      <c r="D29" s="22"/>
      <c r="E29" s="42"/>
      <c r="F29" s="42"/>
      <c r="G29" s="43"/>
      <c r="H29" s="43"/>
      <c r="I29" s="44"/>
    </row>
    <row r="30" spans="5:9" ht="12.75">
      <c r="E30" s="44"/>
      <c r="F30" s="44"/>
      <c r="G30" s="43"/>
      <c r="H30" s="43"/>
      <c r="I30" s="44"/>
    </row>
    <row r="31" spans="5:9" ht="12.75">
      <c r="E31" s="44"/>
      <c r="F31" s="44"/>
      <c r="G31" s="43"/>
      <c r="H31" s="43"/>
      <c r="I31" s="44"/>
    </row>
    <row r="32" spans="5:9" ht="12.75">
      <c r="E32" s="44"/>
      <c r="F32" s="44"/>
      <c r="G32" s="43"/>
      <c r="H32" s="43"/>
      <c r="I32" s="44"/>
    </row>
  </sheetData>
  <sheetProtection sheet="1" objects="1" scenarios="1"/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3"/>
  <dimension ref="A1:X32"/>
  <sheetViews>
    <sheetView workbookViewId="0" topLeftCell="A1">
      <selection activeCell="T4" sqref="T4"/>
    </sheetView>
  </sheetViews>
  <sheetFormatPr defaultColWidth="11.421875" defaultRowHeight="12.75"/>
  <cols>
    <col min="1" max="1" width="18.421875" style="0" customWidth="1"/>
    <col min="2" max="2" width="6.28125" style="0" customWidth="1"/>
    <col min="3" max="3" width="18.57421875" style="0" customWidth="1"/>
    <col min="4" max="4" width="18.710937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16.4218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00390625" style="0" customWidth="1"/>
    <col min="16" max="16" width="4.421875" style="0" customWidth="1"/>
    <col min="17" max="17" width="3.28125" style="0" customWidth="1"/>
    <col min="18" max="18" width="5.00390625" style="0" customWidth="1"/>
    <col min="19" max="19" width="4.421875" style="0" customWidth="1"/>
    <col min="20" max="20" width="3.28125" style="0" customWidth="1"/>
    <col min="21" max="21" width="5.57421875" style="8" customWidth="1"/>
    <col min="22" max="24" width="0" style="0" hidden="1" customWidth="1"/>
  </cols>
  <sheetData>
    <row r="1" spans="1:24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Krome</v>
      </c>
      <c r="L1" s="13" t="str">
        <f>LEFT(A3,5)</f>
        <v>Hedde</v>
      </c>
      <c r="M1" s="13" t="str">
        <f>LEFT(A4,5)</f>
        <v>Appel</v>
      </c>
      <c r="N1" s="14" t="str">
        <f>LEFT(A5,5)</f>
        <v>Chadl</v>
      </c>
      <c r="O1" s="15" t="s">
        <v>84</v>
      </c>
      <c r="P1" s="16" t="s">
        <v>85</v>
      </c>
      <c r="Q1" s="17" t="s">
        <v>86</v>
      </c>
      <c r="R1" s="15" t="s">
        <v>87</v>
      </c>
      <c r="S1" s="16" t="s">
        <v>88</v>
      </c>
      <c r="T1" s="17" t="s">
        <v>86</v>
      </c>
      <c r="U1" s="18" t="s">
        <v>89</v>
      </c>
      <c r="V1" s="19"/>
      <c r="W1" s="19"/>
      <c r="X1" s="19"/>
    </row>
    <row r="2" spans="1:24" ht="12.75">
      <c r="A2" s="20" t="s">
        <v>326</v>
      </c>
      <c r="B2" s="21" t="s">
        <v>91</v>
      </c>
      <c r="C2" s="23" t="str">
        <f>A2</f>
        <v>Kromemann, Fabian</v>
      </c>
      <c r="D2" s="23" t="str">
        <f>A5</f>
        <v>Chadli, Matthias</v>
      </c>
      <c r="E2" s="24">
        <v>3</v>
      </c>
      <c r="F2" s="24">
        <v>0</v>
      </c>
      <c r="G2" s="25">
        <f aca="true" t="shared" si="0" ref="G2:G7">IF(E2+F2&lt;1,"",IF(E2&gt;F2,1,0))</f>
        <v>1</v>
      </c>
      <c r="H2" s="25">
        <f aca="true" t="shared" si="1" ref="H2:H7">IF(E2+F2&lt;1,"",IF(E2&lt;F2,1,0))</f>
        <v>0</v>
      </c>
      <c r="J2" s="12" t="str">
        <f>A2</f>
        <v>Kromemann, Fabian</v>
      </c>
      <c r="K2" s="26"/>
      <c r="L2" s="27" t="str">
        <f>E7&amp;" : "&amp;F7</f>
        <v>3 : 1</v>
      </c>
      <c r="M2" s="27" t="str">
        <f>E5&amp;" : "&amp;F5</f>
        <v>3 : 0</v>
      </c>
      <c r="N2" s="28" t="str">
        <f>E2&amp;" : "&amp;F2</f>
        <v>3 : 0</v>
      </c>
      <c r="O2" s="29">
        <f>SUM(E7,E5,E2)</f>
        <v>9</v>
      </c>
      <c r="P2" s="27">
        <f>SUM(F7,F5,F2)</f>
        <v>1</v>
      </c>
      <c r="Q2" s="30">
        <f>O2-P2</f>
        <v>8</v>
      </c>
      <c r="R2" s="29">
        <f>SUM(G7,G5,G2)</f>
        <v>3</v>
      </c>
      <c r="S2" s="27">
        <f>SUM(H7,H5,H2)</f>
        <v>0</v>
      </c>
      <c r="T2" s="30">
        <f>R2-S2</f>
        <v>3</v>
      </c>
      <c r="U2" s="31">
        <f>RANK(X2,X$2:X$12,1)</f>
        <v>1</v>
      </c>
      <c r="V2" s="19">
        <f>RANK(Q2,Q$2:Q$12)</f>
        <v>1</v>
      </c>
      <c r="W2" s="19">
        <f>RANK(T2,T$2:T$12)</f>
        <v>1</v>
      </c>
      <c r="X2" s="19">
        <f>W2*10+V2</f>
        <v>11</v>
      </c>
    </row>
    <row r="3" spans="1:24" ht="12.75">
      <c r="A3" s="20" t="s">
        <v>327</v>
      </c>
      <c r="B3" s="21" t="s">
        <v>93</v>
      </c>
      <c r="C3" s="22" t="str">
        <f>A3</f>
        <v>Hedderich, Sebaian</v>
      </c>
      <c r="D3" s="23" t="str">
        <f>A4</f>
        <v>Appel, Julian</v>
      </c>
      <c r="E3" s="24">
        <v>3</v>
      </c>
      <c r="F3" s="24">
        <v>1</v>
      </c>
      <c r="G3" s="25">
        <f t="shared" si="0"/>
        <v>1</v>
      </c>
      <c r="H3" s="25">
        <f t="shared" si="1"/>
        <v>0</v>
      </c>
      <c r="J3" s="32" t="str">
        <f>A3</f>
        <v>Hedderich, Sebaian</v>
      </c>
      <c r="K3" s="33" t="str">
        <f>F7&amp;" : "&amp;E7</f>
        <v>1 : 3</v>
      </c>
      <c r="L3" s="26"/>
      <c r="M3" s="33" t="str">
        <f>E3&amp;" : "&amp;F3</f>
        <v>3 : 1</v>
      </c>
      <c r="N3" s="34" t="str">
        <f>E4&amp;" : "&amp;F4</f>
        <v>3 : 0</v>
      </c>
      <c r="O3" s="35">
        <f>SUM(F7,E3,E4)</f>
        <v>7</v>
      </c>
      <c r="P3" s="33">
        <f>SUM(E7,F3,F4)</f>
        <v>4</v>
      </c>
      <c r="Q3" s="36">
        <f>O3-P3</f>
        <v>3</v>
      </c>
      <c r="R3" s="35">
        <f>SUM(H7,G3,G4)</f>
        <v>2</v>
      </c>
      <c r="S3" s="33">
        <f>SUM(G7,H3,H4)</f>
        <v>1</v>
      </c>
      <c r="T3" s="36">
        <f>R3-S3</f>
        <v>1</v>
      </c>
      <c r="U3" s="37">
        <f>RANK(X3,X$2:X$12,1)</f>
        <v>2</v>
      </c>
      <c r="V3" s="19">
        <f>RANK(Q3,Q$2:Q$12)</f>
        <v>2</v>
      </c>
      <c r="W3" s="19">
        <f>RANK(T3,T$2:T$12)</f>
        <v>2</v>
      </c>
      <c r="X3" s="19">
        <f>W3*10+V3</f>
        <v>22</v>
      </c>
    </row>
    <row r="4" spans="1:24" ht="12.75">
      <c r="A4" s="20" t="s">
        <v>328</v>
      </c>
      <c r="B4" s="21" t="s">
        <v>95</v>
      </c>
      <c r="C4" s="23" t="str">
        <f>A3</f>
        <v>Hedderich, Sebaian</v>
      </c>
      <c r="D4" s="23" t="str">
        <f>A5</f>
        <v>Chadli, Matthias</v>
      </c>
      <c r="E4" s="24">
        <v>3</v>
      </c>
      <c r="F4" s="24">
        <v>0</v>
      </c>
      <c r="G4" s="25">
        <f t="shared" si="0"/>
        <v>1</v>
      </c>
      <c r="H4" s="25">
        <f t="shared" si="1"/>
        <v>0</v>
      </c>
      <c r="J4" s="12" t="str">
        <f>A4</f>
        <v>Appel, Julian</v>
      </c>
      <c r="K4" s="27" t="str">
        <f>F5&amp;" : "&amp;E5</f>
        <v>0 : 3</v>
      </c>
      <c r="L4" s="27" t="str">
        <f>F3&amp;" : "&amp;E3</f>
        <v>1 : 3</v>
      </c>
      <c r="M4" s="26"/>
      <c r="N4" s="28" t="str">
        <f>E6&amp;" : "&amp;F6</f>
        <v>3 : 0</v>
      </c>
      <c r="O4" s="29">
        <f>SUM(F5,F3,E6)</f>
        <v>4</v>
      </c>
      <c r="P4" s="27">
        <f>SUM(E5,E3,F6)</f>
        <v>6</v>
      </c>
      <c r="Q4" s="30">
        <f>O4-P4</f>
        <v>-2</v>
      </c>
      <c r="R4" s="29">
        <f>SUM(H5,H3,G6)</f>
        <v>1</v>
      </c>
      <c r="S4" s="27">
        <f>SUM(G5,G3,H6)</f>
        <v>2</v>
      </c>
      <c r="T4" s="30">
        <f>R4-S4</f>
        <v>-1</v>
      </c>
      <c r="U4" s="31">
        <f>RANK(X4,X$2:X$12,1)</f>
        <v>3</v>
      </c>
      <c r="V4" s="19">
        <f>RANK(Q4,Q$2:Q$12)</f>
        <v>3</v>
      </c>
      <c r="W4" s="19">
        <f>RANK(T4,T$2:T$12)</f>
        <v>3</v>
      </c>
      <c r="X4" s="19">
        <f>W4*10+V4</f>
        <v>33</v>
      </c>
    </row>
    <row r="5" spans="1:24" ht="12.75">
      <c r="A5" s="20" t="s">
        <v>329</v>
      </c>
      <c r="B5" s="21" t="s">
        <v>97</v>
      </c>
      <c r="C5" s="22" t="str">
        <f>A2</f>
        <v>Kromemann, Fabian</v>
      </c>
      <c r="D5" s="22" t="str">
        <f>A4</f>
        <v>Appel, Julian</v>
      </c>
      <c r="E5" s="24">
        <v>3</v>
      </c>
      <c r="F5" s="24">
        <v>0</v>
      </c>
      <c r="G5" s="25">
        <f t="shared" si="0"/>
        <v>1</v>
      </c>
      <c r="H5" s="25">
        <f t="shared" si="1"/>
        <v>0</v>
      </c>
      <c r="J5" s="32" t="str">
        <f>A5</f>
        <v>Chadli, Matthias</v>
      </c>
      <c r="K5" s="33" t="str">
        <f>F2&amp;" : "&amp;E2</f>
        <v>0 : 3</v>
      </c>
      <c r="L5" s="33" t="str">
        <f>F4&amp;" : "&amp;E4</f>
        <v>0 : 3</v>
      </c>
      <c r="M5" s="33" t="str">
        <f>F6&amp;" : "&amp;E6</f>
        <v>0 : 3</v>
      </c>
      <c r="N5" s="38"/>
      <c r="O5" s="45">
        <f>SUM(F2,F4,F6)</f>
        <v>0</v>
      </c>
      <c r="P5" s="46">
        <f>SUM(E2,E4,E6)</f>
        <v>9</v>
      </c>
      <c r="Q5" s="47">
        <f>O5-P5</f>
        <v>-9</v>
      </c>
      <c r="R5" s="45">
        <f>SUM(H2,H4,H6)</f>
        <v>0</v>
      </c>
      <c r="S5" s="46">
        <f>SUM(G2,G4,G6)</f>
        <v>3</v>
      </c>
      <c r="T5" s="47">
        <f>R5-S5</f>
        <v>-3</v>
      </c>
      <c r="U5" s="37">
        <f>RANK(X5,X$2:X$12,1)</f>
        <v>4</v>
      </c>
      <c r="V5" s="19">
        <f>RANK(Q5,Q$2:Q$12)</f>
        <v>4</v>
      </c>
      <c r="W5" s="19">
        <f>RANK(T5,T$2:T$12)</f>
        <v>4</v>
      </c>
      <c r="X5" s="19">
        <f>W5*10+V5</f>
        <v>44</v>
      </c>
    </row>
    <row r="6" spans="1:8" ht="12.75">
      <c r="A6" s="42"/>
      <c r="B6" s="21" t="s">
        <v>99</v>
      </c>
      <c r="C6" s="23" t="str">
        <f>A4</f>
        <v>Appel, Julian</v>
      </c>
      <c r="D6" s="23" t="str">
        <f>A5</f>
        <v>Chadli, Matthias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</row>
    <row r="7" spans="1:8" ht="12.75">
      <c r="A7" s="42"/>
      <c r="B7" s="21" t="s">
        <v>100</v>
      </c>
      <c r="C7" s="23" t="str">
        <f>A2</f>
        <v>Kromemann, Fabian</v>
      </c>
      <c r="D7" s="23" t="str">
        <f>A3</f>
        <v>Hedderich, Sebaian</v>
      </c>
      <c r="E7" s="24">
        <v>3</v>
      </c>
      <c r="F7" s="24">
        <v>1</v>
      </c>
      <c r="G7" s="25">
        <f t="shared" si="0"/>
        <v>1</v>
      </c>
      <c r="H7" s="25">
        <f t="shared" si="1"/>
        <v>0</v>
      </c>
    </row>
    <row r="8" spans="1:9" ht="12.75">
      <c r="A8" s="42"/>
      <c r="B8" s="21"/>
      <c r="C8" s="23"/>
      <c r="D8" s="23"/>
      <c r="E8" s="42"/>
      <c r="F8" s="42"/>
      <c r="G8" s="43"/>
      <c r="H8" s="43"/>
      <c r="I8" s="44"/>
    </row>
    <row r="9" spans="1:9" ht="12.75">
      <c r="A9" s="42"/>
      <c r="B9" s="21"/>
      <c r="C9" s="22"/>
      <c r="D9" s="22"/>
      <c r="E9" s="42"/>
      <c r="F9" s="42"/>
      <c r="G9" s="43"/>
      <c r="H9" s="43"/>
      <c r="I9" s="44"/>
    </row>
    <row r="10" spans="1:9" ht="12.75">
      <c r="A10" s="10" t="s">
        <v>330</v>
      </c>
      <c r="B10" s="21"/>
      <c r="C10" s="23"/>
      <c r="D10" s="23"/>
      <c r="E10" s="42"/>
      <c r="F10" s="42"/>
      <c r="G10" s="43"/>
      <c r="H10" s="43"/>
      <c r="I10" s="44"/>
    </row>
    <row r="11" spans="1:9" ht="12.75">
      <c r="A11" s="10"/>
      <c r="B11" s="21"/>
      <c r="C11" s="23"/>
      <c r="D11" s="23"/>
      <c r="E11" s="42"/>
      <c r="F11" s="42"/>
      <c r="G11" s="43"/>
      <c r="H11" s="43"/>
      <c r="I11" s="44"/>
    </row>
    <row r="12" spans="1:9" ht="12.75">
      <c r="A12" s="10" t="s">
        <v>331</v>
      </c>
      <c r="B12" s="21"/>
      <c r="C12" s="23"/>
      <c r="D12" s="23"/>
      <c r="E12" s="42"/>
      <c r="F12" s="42"/>
      <c r="G12" s="43"/>
      <c r="H12" s="43"/>
      <c r="I12" s="44"/>
    </row>
    <row r="13" spans="1:9" ht="12.75">
      <c r="A13" s="10"/>
      <c r="B13" s="21"/>
      <c r="C13" s="23"/>
      <c r="D13" s="22"/>
      <c r="E13" s="42"/>
      <c r="F13" s="42"/>
      <c r="G13" s="43"/>
      <c r="H13" s="43"/>
      <c r="I13" s="44"/>
    </row>
    <row r="14" spans="2:9" ht="12.75">
      <c r="B14" s="21"/>
      <c r="C14" s="23"/>
      <c r="D14" s="23"/>
      <c r="E14" s="42"/>
      <c r="F14" s="42"/>
      <c r="G14" s="43"/>
      <c r="H14" s="43"/>
      <c r="I14" s="44"/>
    </row>
    <row r="15" spans="2:9" ht="12.75">
      <c r="B15" s="21"/>
      <c r="C15" s="23"/>
      <c r="D15" s="23"/>
      <c r="E15" s="42"/>
      <c r="F15" s="42"/>
      <c r="G15" s="43"/>
      <c r="H15" s="43"/>
      <c r="I15" s="44"/>
    </row>
    <row r="16" spans="2:9" ht="12.75">
      <c r="B16" s="21"/>
      <c r="C16" s="23"/>
      <c r="D16" s="23"/>
      <c r="E16" s="42"/>
      <c r="F16" s="42"/>
      <c r="G16" s="43"/>
      <c r="H16" s="43"/>
      <c r="I16" s="44"/>
    </row>
    <row r="17" spans="2:9" ht="12.75">
      <c r="B17" s="21"/>
      <c r="C17" s="23"/>
      <c r="D17" s="23"/>
      <c r="E17" s="42"/>
      <c r="F17" s="42"/>
      <c r="G17" s="43"/>
      <c r="H17" s="43"/>
      <c r="I17" s="44"/>
    </row>
    <row r="18" spans="2:9" ht="12.75">
      <c r="B18" s="21"/>
      <c r="C18" s="23"/>
      <c r="D18" s="22"/>
      <c r="E18" s="42"/>
      <c r="F18" s="42"/>
      <c r="G18" s="43"/>
      <c r="H18" s="43"/>
      <c r="I18" s="44"/>
    </row>
    <row r="19" spans="2:9" ht="12.75">
      <c r="B19" s="21"/>
      <c r="C19" s="23"/>
      <c r="D19" s="23"/>
      <c r="E19" s="42"/>
      <c r="F19" s="42"/>
      <c r="G19" s="43"/>
      <c r="H19" s="43"/>
      <c r="I19" s="44"/>
    </row>
    <row r="20" spans="2:9" ht="12.75">
      <c r="B20" s="21"/>
      <c r="C20" s="23"/>
      <c r="D20" s="23"/>
      <c r="E20" s="42"/>
      <c r="F20" s="42"/>
      <c r="G20" s="43"/>
      <c r="H20" s="43"/>
      <c r="I20" s="44"/>
    </row>
    <row r="21" spans="2:9" ht="12.75">
      <c r="B21" s="21"/>
      <c r="C21" s="22"/>
      <c r="D21" s="22"/>
      <c r="E21" s="42"/>
      <c r="F21" s="42"/>
      <c r="G21" s="43"/>
      <c r="H21" s="43"/>
      <c r="I21" s="44"/>
    </row>
    <row r="22" spans="2:9" ht="12.75">
      <c r="B22" s="21"/>
      <c r="C22" s="23"/>
      <c r="D22" s="23"/>
      <c r="E22" s="42"/>
      <c r="F22" s="42"/>
      <c r="G22" s="43"/>
      <c r="H22" s="43"/>
      <c r="I22" s="44"/>
    </row>
    <row r="23" spans="2:9" ht="12.75">
      <c r="B23" s="21"/>
      <c r="C23" s="23"/>
      <c r="D23" s="23"/>
      <c r="E23" s="42"/>
      <c r="F23" s="42"/>
      <c r="G23" s="43"/>
      <c r="H23" s="43"/>
      <c r="I23" s="44"/>
    </row>
    <row r="24" spans="2:9" ht="12.75">
      <c r="B24" s="21"/>
      <c r="C24" s="23"/>
      <c r="D24" s="23"/>
      <c r="E24" s="42"/>
      <c r="F24" s="42"/>
      <c r="G24" s="43"/>
      <c r="H24" s="43"/>
      <c r="I24" s="44"/>
    </row>
    <row r="25" spans="2:9" ht="12.75">
      <c r="B25" s="21"/>
      <c r="C25" s="22"/>
      <c r="D25" s="22"/>
      <c r="E25" s="42"/>
      <c r="F25" s="42"/>
      <c r="G25" s="43"/>
      <c r="H25" s="43"/>
      <c r="I25" s="44"/>
    </row>
    <row r="26" spans="2:9" ht="12.75">
      <c r="B26" s="21"/>
      <c r="C26" s="22"/>
      <c r="D26" s="22"/>
      <c r="E26" s="42"/>
      <c r="F26" s="42"/>
      <c r="G26" s="43"/>
      <c r="H26" s="43"/>
      <c r="I26" s="44"/>
    </row>
    <row r="27" spans="2:9" ht="12.75">
      <c r="B27" s="21"/>
      <c r="C27" s="22"/>
      <c r="D27" s="23"/>
      <c r="E27" s="42"/>
      <c r="F27" s="42"/>
      <c r="G27" s="43"/>
      <c r="H27" s="43"/>
      <c r="I27" s="44"/>
    </row>
    <row r="28" spans="2:9" ht="12.75">
      <c r="B28" s="21"/>
      <c r="C28" s="22"/>
      <c r="D28" s="23"/>
      <c r="E28" s="42"/>
      <c r="F28" s="42"/>
      <c r="G28" s="43"/>
      <c r="H28" s="43"/>
      <c r="I28" s="44"/>
    </row>
    <row r="29" spans="2:9" ht="12.75">
      <c r="B29" s="21"/>
      <c r="C29" s="22"/>
      <c r="D29" s="22"/>
      <c r="E29" s="42"/>
      <c r="F29" s="42"/>
      <c r="G29" s="43"/>
      <c r="H29" s="43"/>
      <c r="I29" s="44"/>
    </row>
    <row r="30" spans="5:9" ht="12.75">
      <c r="E30" s="44"/>
      <c r="F30" s="44"/>
      <c r="G30" s="43"/>
      <c r="H30" s="43"/>
      <c r="I30" s="44"/>
    </row>
    <row r="31" spans="5:9" ht="12.75">
      <c r="E31" s="44"/>
      <c r="F31" s="44"/>
      <c r="G31" s="43"/>
      <c r="H31" s="43"/>
      <c r="I31" s="44"/>
    </row>
    <row r="32" spans="5:9" ht="12.75">
      <c r="E32" s="44"/>
      <c r="F32" s="44"/>
      <c r="G32" s="43"/>
      <c r="H32" s="43"/>
      <c r="I32" s="44"/>
    </row>
  </sheetData>
  <sheetProtection sheet="1" objects="1" scenarios="1"/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9"/>
  <dimension ref="A1:L34"/>
  <sheetViews>
    <sheetView workbookViewId="0" topLeftCell="A7">
      <selection activeCell="K17" sqref="K17"/>
    </sheetView>
  </sheetViews>
  <sheetFormatPr defaultColWidth="11.421875" defaultRowHeight="17.25" customHeight="1"/>
  <cols>
    <col min="1" max="1" width="11.421875" style="109" customWidth="1"/>
    <col min="2" max="2" width="8.57421875" style="110" customWidth="1"/>
    <col min="3" max="3" width="15.7109375" style="111" customWidth="1"/>
    <col min="4" max="4" width="7.7109375" style="112" customWidth="1"/>
    <col min="5" max="8" width="11.421875" style="109" customWidth="1"/>
    <col min="9" max="9" width="11.421875" style="113" customWidth="1"/>
    <col min="10" max="12" width="11.421875" style="109" customWidth="1"/>
    <col min="13" max="13" width="4.57421875" style="109" customWidth="1"/>
    <col min="14" max="16384" width="11.421875" style="109" customWidth="1"/>
  </cols>
  <sheetData>
    <row r="1" spans="6:12" ht="17.25" customHeight="1">
      <c r="F1" s="114"/>
      <c r="G1" s="114"/>
      <c r="I1" s="115" t="s">
        <v>332</v>
      </c>
      <c r="J1" s="116"/>
      <c r="K1" s="117"/>
      <c r="L1" s="118"/>
    </row>
    <row r="2" spans="1:12" ht="17.25" customHeight="1">
      <c r="A2" s="109">
        <v>1</v>
      </c>
      <c r="B2" s="119" t="s">
        <v>333</v>
      </c>
      <c r="C2" s="120"/>
      <c r="D2" s="121"/>
      <c r="I2" s="122"/>
      <c r="J2" s="123"/>
      <c r="K2" s="123"/>
      <c r="L2" s="124"/>
    </row>
    <row r="3" spans="4:12" ht="17.25" customHeight="1">
      <c r="D3" s="112" t="s">
        <v>334</v>
      </c>
      <c r="E3" s="125" t="s">
        <v>333</v>
      </c>
      <c r="F3" s="126"/>
      <c r="I3" s="127"/>
      <c r="J3" s="128"/>
      <c r="K3" s="116"/>
      <c r="L3" s="129"/>
    </row>
    <row r="4" spans="1:12" ht="17.25" customHeight="1">
      <c r="A4" s="109">
        <v>2</v>
      </c>
      <c r="B4" s="119" t="s">
        <v>335</v>
      </c>
      <c r="C4" s="120"/>
      <c r="D4" s="121"/>
      <c r="E4" s="130"/>
      <c r="G4" s="131"/>
      <c r="I4" s="132"/>
      <c r="J4" s="126"/>
      <c r="K4" s="126"/>
      <c r="L4" s="133"/>
    </row>
    <row r="5" spans="5:8" ht="17.25" customHeight="1">
      <c r="E5" s="134"/>
      <c r="F5" s="109" t="s">
        <v>336</v>
      </c>
      <c r="G5" s="125" t="s">
        <v>333</v>
      </c>
      <c r="H5" s="126"/>
    </row>
    <row r="6" spans="1:9" ht="17.25" customHeight="1">
      <c r="A6" s="109">
        <v>3</v>
      </c>
      <c r="B6" s="119" t="s">
        <v>337</v>
      </c>
      <c r="C6" s="120"/>
      <c r="D6" s="121"/>
      <c r="E6" s="134"/>
      <c r="G6" s="130"/>
      <c r="I6" s="135"/>
    </row>
    <row r="7" spans="4:9" ht="17.25" customHeight="1">
      <c r="D7" s="112" t="s">
        <v>334</v>
      </c>
      <c r="E7" s="125" t="s">
        <v>338</v>
      </c>
      <c r="F7" s="126"/>
      <c r="G7" s="130"/>
      <c r="I7" s="135"/>
    </row>
    <row r="8" spans="1:9" ht="17.25" customHeight="1">
      <c r="A8" s="109">
        <v>4</v>
      </c>
      <c r="B8" s="119" t="s">
        <v>339</v>
      </c>
      <c r="C8" s="120"/>
      <c r="D8" s="121"/>
      <c r="E8" s="130"/>
      <c r="G8" s="134"/>
      <c r="I8" s="135"/>
    </row>
    <row r="9" spans="5:10" ht="17.25" customHeight="1">
      <c r="E9" s="134"/>
      <c r="G9" s="134"/>
      <c r="H9" s="109" t="s">
        <v>334</v>
      </c>
      <c r="I9" s="136" t="s">
        <v>333</v>
      </c>
      <c r="J9" s="126"/>
    </row>
    <row r="10" spans="1:11" ht="17.25" customHeight="1">
      <c r="A10" s="109">
        <v>5</v>
      </c>
      <c r="B10" s="119" t="s">
        <v>340</v>
      </c>
      <c r="C10" s="120"/>
      <c r="D10" s="121"/>
      <c r="E10" s="134"/>
      <c r="G10" s="134"/>
      <c r="I10" s="135"/>
      <c r="K10" s="131"/>
    </row>
    <row r="11" spans="4:11" ht="17.25" customHeight="1">
      <c r="D11" s="112" t="s">
        <v>336</v>
      </c>
      <c r="E11" s="125" t="s">
        <v>340</v>
      </c>
      <c r="F11" s="126"/>
      <c r="G11" s="134"/>
      <c r="I11" s="135"/>
      <c r="K11" s="131"/>
    </row>
    <row r="12" spans="1:11" ht="17.25" customHeight="1">
      <c r="A12" s="109">
        <v>6</v>
      </c>
      <c r="B12" s="119" t="s">
        <v>341</v>
      </c>
      <c r="C12" s="120"/>
      <c r="D12" s="121"/>
      <c r="E12" s="130"/>
      <c r="G12" s="130"/>
      <c r="I12" s="135"/>
      <c r="K12" s="131"/>
    </row>
    <row r="13" spans="5:11" ht="17.25" customHeight="1">
      <c r="E13" s="134"/>
      <c r="F13" s="109" t="s">
        <v>334</v>
      </c>
      <c r="G13" s="125" t="s">
        <v>340</v>
      </c>
      <c r="H13" s="126"/>
      <c r="I13" s="135"/>
      <c r="K13" s="131"/>
    </row>
    <row r="14" spans="1:11" ht="17.25" customHeight="1">
      <c r="A14" s="109">
        <v>7</v>
      </c>
      <c r="B14" s="119" t="s">
        <v>342</v>
      </c>
      <c r="C14" s="120"/>
      <c r="D14" s="121"/>
      <c r="E14" s="134"/>
      <c r="G14" s="130"/>
      <c r="K14" s="131"/>
    </row>
    <row r="15" spans="4:11" ht="17.25" customHeight="1">
      <c r="D15" s="112" t="s">
        <v>343</v>
      </c>
      <c r="E15" s="125" t="s">
        <v>344</v>
      </c>
      <c r="F15" s="126"/>
      <c r="G15" s="130"/>
      <c r="K15" s="131"/>
    </row>
    <row r="16" spans="1:11" ht="17.25" customHeight="1">
      <c r="A16" s="109">
        <v>8</v>
      </c>
      <c r="B16" s="119" t="s">
        <v>344</v>
      </c>
      <c r="C16" s="120"/>
      <c r="D16" s="121"/>
      <c r="E16" s="130"/>
      <c r="G16" s="134"/>
      <c r="J16" s="109" t="s">
        <v>336</v>
      </c>
      <c r="K16" s="131"/>
    </row>
    <row r="17" spans="1:12" ht="17.25" customHeight="1">
      <c r="A17" s="126"/>
      <c r="E17" s="134"/>
      <c r="G17" s="134"/>
      <c r="K17" s="137" t="s">
        <v>333</v>
      </c>
      <c r="L17" s="126"/>
    </row>
    <row r="18" spans="1:11" ht="17.25" customHeight="1">
      <c r="A18" s="109">
        <v>9</v>
      </c>
      <c r="B18" s="119" t="s">
        <v>345</v>
      </c>
      <c r="C18" s="120"/>
      <c r="D18" s="121"/>
      <c r="E18" s="134"/>
      <c r="G18" s="134"/>
      <c r="K18" s="131"/>
    </row>
    <row r="19" spans="4:11" ht="17.25" customHeight="1">
      <c r="D19" s="112" t="s">
        <v>336</v>
      </c>
      <c r="E19" s="125" t="s">
        <v>345</v>
      </c>
      <c r="F19" s="126"/>
      <c r="G19" s="134"/>
      <c r="K19" s="131"/>
    </row>
    <row r="20" spans="1:11" ht="17.25" customHeight="1">
      <c r="A20" s="109">
        <v>10</v>
      </c>
      <c r="B20" s="119" t="s">
        <v>346</v>
      </c>
      <c r="C20" s="120"/>
      <c r="D20" s="121"/>
      <c r="E20" s="130"/>
      <c r="G20" s="130"/>
      <c r="K20" s="131"/>
    </row>
    <row r="21" spans="5:11" ht="17.25" customHeight="1">
      <c r="E21" s="134"/>
      <c r="G21" s="125" t="s">
        <v>345</v>
      </c>
      <c r="H21" s="126"/>
      <c r="K21" s="131"/>
    </row>
    <row r="22" spans="1:11" ht="17.25" customHeight="1">
      <c r="A22" s="109">
        <v>11</v>
      </c>
      <c r="B22" s="119" t="s">
        <v>347</v>
      </c>
      <c r="C22" s="120"/>
      <c r="D22" s="121"/>
      <c r="E22" s="134"/>
      <c r="G22" s="130"/>
      <c r="I22" s="135"/>
      <c r="K22" s="131"/>
    </row>
    <row r="23" spans="4:11" ht="17.25" customHeight="1">
      <c r="D23" s="112" t="s">
        <v>348</v>
      </c>
      <c r="E23" s="125" t="s">
        <v>349</v>
      </c>
      <c r="F23" s="126"/>
      <c r="G23" s="130"/>
      <c r="I23" s="135"/>
      <c r="K23" s="131"/>
    </row>
    <row r="24" spans="1:11" ht="17.25" customHeight="1">
      <c r="A24" s="109">
        <v>12</v>
      </c>
      <c r="B24" s="119" t="s">
        <v>349</v>
      </c>
      <c r="C24" s="120"/>
      <c r="D24" s="121"/>
      <c r="E24" s="130"/>
      <c r="G24" s="134"/>
      <c r="I24" s="135"/>
      <c r="K24" s="131"/>
    </row>
    <row r="25" spans="5:11" ht="17.25" customHeight="1">
      <c r="E25" s="134"/>
      <c r="G25" s="134"/>
      <c r="H25" s="109" t="s">
        <v>350</v>
      </c>
      <c r="I25" s="125" t="s">
        <v>345</v>
      </c>
      <c r="J25" s="126"/>
      <c r="K25" s="131"/>
    </row>
    <row r="26" spans="1:9" ht="17.25" customHeight="1">
      <c r="A26" s="109">
        <v>13</v>
      </c>
      <c r="B26" s="119" t="s">
        <v>351</v>
      </c>
      <c r="C26" s="120"/>
      <c r="D26" s="121"/>
      <c r="E26" s="134"/>
      <c r="G26" s="134"/>
      <c r="I26" s="135"/>
    </row>
    <row r="27" spans="4:9" ht="17.25" customHeight="1">
      <c r="D27" s="112" t="s">
        <v>334</v>
      </c>
      <c r="E27" s="125" t="s">
        <v>351</v>
      </c>
      <c r="F27" s="126"/>
      <c r="G27" s="134"/>
      <c r="I27" s="135"/>
    </row>
    <row r="28" spans="1:9" ht="17.25" customHeight="1">
      <c r="A28" s="109">
        <v>14</v>
      </c>
      <c r="B28" s="119" t="s">
        <v>352</v>
      </c>
      <c r="C28" s="120"/>
      <c r="D28" s="121"/>
      <c r="E28" s="130"/>
      <c r="G28" s="130"/>
      <c r="I28" s="135"/>
    </row>
    <row r="29" spans="5:9" ht="17.25" customHeight="1">
      <c r="E29" s="134"/>
      <c r="G29" s="125" t="s">
        <v>353</v>
      </c>
      <c r="H29" s="126"/>
      <c r="I29" s="135"/>
    </row>
    <row r="30" spans="1:10" ht="17.25" customHeight="1">
      <c r="A30" s="109">
        <v>15</v>
      </c>
      <c r="B30" s="119" t="s">
        <v>354</v>
      </c>
      <c r="C30" s="120"/>
      <c r="D30" s="121"/>
      <c r="E30" s="134"/>
      <c r="G30" s="131"/>
      <c r="J30" s="109" t="s">
        <v>355</v>
      </c>
    </row>
    <row r="31" spans="4:10" ht="17.25" customHeight="1">
      <c r="D31" s="112" t="s">
        <v>343</v>
      </c>
      <c r="E31" s="125" t="s">
        <v>353</v>
      </c>
      <c r="F31" s="126"/>
      <c r="G31" s="131"/>
      <c r="J31" s="109" t="s">
        <v>356</v>
      </c>
    </row>
    <row r="32" spans="1:5" ht="17.25" customHeight="1">
      <c r="A32" s="109">
        <v>16</v>
      </c>
      <c r="B32" s="119" t="s">
        <v>353</v>
      </c>
      <c r="C32" s="120"/>
      <c r="D32" s="121"/>
      <c r="E32" s="131"/>
    </row>
    <row r="33" spans="6:10" ht="17.25" customHeight="1">
      <c r="F33" s="138"/>
      <c r="G33" s="138"/>
      <c r="J33" s="139"/>
    </row>
    <row r="34" ht="17.25" customHeight="1">
      <c r="G34" s="109" t="s">
        <v>357</v>
      </c>
    </row>
  </sheetData>
  <printOptions/>
  <pageMargins left="0" right="0" top="0" bottom="0" header="0.5118055555555556" footer="0.5118055555555556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5"/>
  <dimension ref="A1:X32"/>
  <sheetViews>
    <sheetView workbookViewId="0" topLeftCell="A1">
      <selection activeCell="Z9" sqref="Z9"/>
    </sheetView>
  </sheetViews>
  <sheetFormatPr defaultColWidth="11.421875" defaultRowHeight="12.75"/>
  <cols>
    <col min="1" max="1" width="20.140625" style="0" customWidth="1"/>
    <col min="2" max="2" width="6.28125" style="0" customWidth="1"/>
    <col min="3" max="3" width="19.140625" style="0" customWidth="1"/>
    <col min="4" max="4" width="19.2812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21.71093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00390625" style="0" customWidth="1"/>
    <col min="16" max="16" width="4.421875" style="0" customWidth="1"/>
    <col min="17" max="17" width="3.28125" style="0" customWidth="1"/>
    <col min="18" max="18" width="5.00390625" style="0" customWidth="1"/>
    <col min="19" max="19" width="4.421875" style="0" customWidth="1"/>
    <col min="20" max="20" width="3.28125" style="0" customWidth="1"/>
    <col min="21" max="21" width="5.57421875" style="8" customWidth="1"/>
    <col min="22" max="24" width="0" style="0" hidden="1" customWidth="1"/>
  </cols>
  <sheetData>
    <row r="1" spans="1:24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Bornm</v>
      </c>
      <c r="L1" s="13">
        <f>LEFT(A3,5)</f>
      </c>
      <c r="M1" s="13" t="str">
        <f>LEFT(A4,5)</f>
        <v>Richt</v>
      </c>
      <c r="N1" s="14" t="str">
        <f>LEFT(A5,5)</f>
        <v>Krone</v>
      </c>
      <c r="O1" s="15" t="s">
        <v>84</v>
      </c>
      <c r="P1" s="16" t="s">
        <v>85</v>
      </c>
      <c r="Q1" s="17" t="s">
        <v>86</v>
      </c>
      <c r="R1" s="15" t="s">
        <v>87</v>
      </c>
      <c r="S1" s="16" t="s">
        <v>88</v>
      </c>
      <c r="T1" s="17" t="s">
        <v>86</v>
      </c>
      <c r="U1" s="18" t="s">
        <v>89</v>
      </c>
      <c r="V1" s="19"/>
      <c r="W1" s="19"/>
      <c r="X1" s="19"/>
    </row>
    <row r="2" spans="1:24" ht="12.75">
      <c r="A2" s="20" t="s">
        <v>337</v>
      </c>
      <c r="B2" s="21" t="s">
        <v>91</v>
      </c>
      <c r="C2" s="23" t="str">
        <f>A2</f>
        <v>Bornmann,Nils</v>
      </c>
      <c r="D2" s="23" t="str">
        <f>A5</f>
        <v>Kronemann, Fabian</v>
      </c>
      <c r="E2" s="24">
        <v>2</v>
      </c>
      <c r="F2" s="24">
        <v>3</v>
      </c>
      <c r="G2" s="25">
        <f aca="true" t="shared" si="0" ref="G2:G7">IF(E2+F2&lt;1,"",IF(E2&gt;F2,1,0))</f>
        <v>0</v>
      </c>
      <c r="H2" s="25">
        <f aca="true" t="shared" si="1" ref="H2:H7">IF(E2+F2&lt;1,"",IF(E2&lt;F2,1,0))</f>
        <v>1</v>
      </c>
      <c r="J2" s="12" t="str">
        <f>A2</f>
        <v>Bornmann,Nils</v>
      </c>
      <c r="K2" s="26"/>
      <c r="L2" s="27" t="str">
        <f>E7&amp;" : "&amp;F7</f>
        <v> : </v>
      </c>
      <c r="M2" s="27" t="str">
        <f>E5&amp;" : "&amp;F5</f>
        <v>1 : 3</v>
      </c>
      <c r="N2" s="28" t="str">
        <f>E2&amp;" : "&amp;F2</f>
        <v>2 : 3</v>
      </c>
      <c r="O2" s="29">
        <f>SUM(E7,E5,E2)</f>
        <v>3</v>
      </c>
      <c r="P2" s="27">
        <f>SUM(F7,F5,F2)</f>
        <v>6</v>
      </c>
      <c r="Q2" s="30">
        <f>O2-P2</f>
        <v>-3</v>
      </c>
      <c r="R2" s="29">
        <f>SUM(G7,G5,G2)</f>
        <v>0</v>
      </c>
      <c r="S2" s="27">
        <f>SUM(H7,H5,H2)</f>
        <v>2</v>
      </c>
      <c r="T2" s="30">
        <f>R2-S2</f>
        <v>-2</v>
      </c>
      <c r="U2" s="31">
        <v>7</v>
      </c>
      <c r="V2" s="19">
        <f>RANK(Q2,Q$2:Q$12)</f>
        <v>4</v>
      </c>
      <c r="W2" s="19">
        <f>RANK(T2,T$2:T$12)</f>
        <v>4</v>
      </c>
      <c r="X2" s="19">
        <f>W2*10+V2</f>
        <v>44</v>
      </c>
    </row>
    <row r="3" spans="1:24" ht="12.75">
      <c r="A3" s="20"/>
      <c r="B3" s="21" t="s">
        <v>93</v>
      </c>
      <c r="C3" s="22">
        <f>A3</f>
        <v>0</v>
      </c>
      <c r="D3" s="23" t="str">
        <f>A4</f>
        <v>Richter,Jonas</v>
      </c>
      <c r="E3" s="24"/>
      <c r="F3" s="24"/>
      <c r="G3" s="25">
        <f t="shared" si="0"/>
      </c>
      <c r="H3" s="25">
        <f t="shared" si="1"/>
      </c>
      <c r="J3" s="32">
        <f>A3</f>
        <v>0</v>
      </c>
      <c r="K3" s="33" t="str">
        <f>F7&amp;" : "&amp;E7</f>
        <v> : </v>
      </c>
      <c r="L3" s="26"/>
      <c r="M3" s="33" t="str">
        <f>E3&amp;" : "&amp;F3</f>
        <v> : </v>
      </c>
      <c r="N3" s="34" t="str">
        <f>E4&amp;" : "&amp;F4</f>
        <v> : </v>
      </c>
      <c r="O3" s="35">
        <f>SUM(F7,E3,E4)</f>
        <v>0</v>
      </c>
      <c r="P3" s="33">
        <f>SUM(E7,F3,F4)</f>
        <v>0</v>
      </c>
      <c r="Q3" s="36">
        <f>O3-P3</f>
        <v>0</v>
      </c>
      <c r="R3" s="35">
        <f>SUM(H7,G3,G4)</f>
        <v>0</v>
      </c>
      <c r="S3" s="33">
        <f>SUM(G7,H3,H4)</f>
        <v>0</v>
      </c>
      <c r="T3" s="36">
        <f>R3-S3</f>
        <v>0</v>
      </c>
      <c r="U3" s="37">
        <v>0</v>
      </c>
      <c r="V3" s="19">
        <f>RANK(Q3,Q$2:Q$12)</f>
        <v>2</v>
      </c>
      <c r="W3" s="19">
        <f>RANK(T3,T$2:T$12)</f>
        <v>2</v>
      </c>
      <c r="X3" s="19">
        <f>W3*10+V3</f>
        <v>22</v>
      </c>
    </row>
    <row r="4" spans="1:24" ht="12.75">
      <c r="A4" s="20" t="s">
        <v>351</v>
      </c>
      <c r="B4" s="21" t="s">
        <v>95</v>
      </c>
      <c r="C4" s="23">
        <f>A3</f>
        <v>0</v>
      </c>
      <c r="D4" s="23" t="str">
        <f>A5</f>
        <v>Kronemann, Fabian</v>
      </c>
      <c r="E4" s="24"/>
      <c r="F4" s="24"/>
      <c r="G4" s="25">
        <f t="shared" si="0"/>
      </c>
      <c r="H4" s="25">
        <f t="shared" si="1"/>
      </c>
      <c r="J4" s="12" t="str">
        <f>A4</f>
        <v>Richter,Jonas</v>
      </c>
      <c r="K4" s="27" t="str">
        <f>F5&amp;" : "&amp;E5</f>
        <v>3 : 1</v>
      </c>
      <c r="L4" s="27" t="str">
        <f>F3&amp;" : "&amp;E3</f>
        <v> : </v>
      </c>
      <c r="M4" s="26"/>
      <c r="N4" s="28" t="str">
        <f>E6&amp;" : "&amp;F6</f>
        <v>1 : 3</v>
      </c>
      <c r="O4" s="29">
        <f>SUM(F5,F3,E6)</f>
        <v>4</v>
      </c>
      <c r="P4" s="27">
        <f>SUM(E5,E3,F6)</f>
        <v>4</v>
      </c>
      <c r="Q4" s="30">
        <f>O4-P4</f>
        <v>0</v>
      </c>
      <c r="R4" s="29">
        <f>SUM(H5,H3,G6)</f>
        <v>1</v>
      </c>
      <c r="S4" s="27">
        <f>SUM(G5,G3,H6)</f>
        <v>1</v>
      </c>
      <c r="T4" s="30">
        <f>R4-S4</f>
        <v>0</v>
      </c>
      <c r="U4" s="31">
        <v>6</v>
      </c>
      <c r="V4" s="19">
        <f>RANK(Q4,Q$2:Q$12)</f>
        <v>2</v>
      </c>
      <c r="W4" s="19">
        <f>RANK(T4,T$2:T$12)</f>
        <v>2</v>
      </c>
      <c r="X4" s="19">
        <f>W4*10+V4</f>
        <v>22</v>
      </c>
    </row>
    <row r="5" spans="1:24" ht="12.75">
      <c r="A5" s="20" t="s">
        <v>358</v>
      </c>
      <c r="B5" s="21" t="s">
        <v>97</v>
      </c>
      <c r="C5" s="22" t="str">
        <f>A2</f>
        <v>Bornmann,Nils</v>
      </c>
      <c r="D5" s="22" t="str">
        <f>A4</f>
        <v>Richter,Jonas</v>
      </c>
      <c r="E5" s="24">
        <v>1</v>
      </c>
      <c r="F5" s="24">
        <v>3</v>
      </c>
      <c r="G5" s="25">
        <f t="shared" si="0"/>
        <v>0</v>
      </c>
      <c r="H5" s="25">
        <f t="shared" si="1"/>
        <v>1</v>
      </c>
      <c r="J5" s="32" t="str">
        <f>A5</f>
        <v>Kronemann, Fabian</v>
      </c>
      <c r="K5" s="33" t="str">
        <f>F2&amp;" : "&amp;E2</f>
        <v>3 : 2</v>
      </c>
      <c r="L5" s="33" t="str">
        <f>F4&amp;" : "&amp;E4</f>
        <v> : </v>
      </c>
      <c r="M5" s="33" t="str">
        <f>F6&amp;" : "&amp;E6</f>
        <v>3 : 1</v>
      </c>
      <c r="N5" s="38"/>
      <c r="O5" s="45">
        <f>SUM(F2,F4,F6)</f>
        <v>6</v>
      </c>
      <c r="P5" s="46">
        <f>SUM(E2,E4,E6)</f>
        <v>3</v>
      </c>
      <c r="Q5" s="47">
        <f>O5-P5</f>
        <v>3</v>
      </c>
      <c r="R5" s="45">
        <f>SUM(H2,H4,H6)</f>
        <v>2</v>
      </c>
      <c r="S5" s="46">
        <f>SUM(G2,G4,G6)</f>
        <v>0</v>
      </c>
      <c r="T5" s="47">
        <f>R5-S5</f>
        <v>2</v>
      </c>
      <c r="U5" s="37">
        <v>5</v>
      </c>
      <c r="V5" s="19">
        <f>RANK(Q5,Q$2:Q$12)</f>
        <v>1</v>
      </c>
      <c r="W5" s="19">
        <f>RANK(T5,T$2:T$12)</f>
        <v>1</v>
      </c>
      <c r="X5" s="19">
        <f>W5*10+V5</f>
        <v>11</v>
      </c>
    </row>
    <row r="6" spans="1:8" ht="12.75">
      <c r="A6" s="42"/>
      <c r="B6" s="21" t="s">
        <v>99</v>
      </c>
      <c r="C6" s="23" t="str">
        <f>A4</f>
        <v>Richter,Jonas</v>
      </c>
      <c r="D6" s="23" t="str">
        <f>A5</f>
        <v>Kronemann, Fabian</v>
      </c>
      <c r="E6" s="24">
        <v>1</v>
      </c>
      <c r="F6" s="24">
        <v>3</v>
      </c>
      <c r="G6" s="25">
        <f t="shared" si="0"/>
        <v>0</v>
      </c>
      <c r="H6" s="25">
        <f t="shared" si="1"/>
        <v>1</v>
      </c>
    </row>
    <row r="7" spans="1:8" ht="12.75">
      <c r="A7" s="42"/>
      <c r="B7" s="21" t="s">
        <v>100</v>
      </c>
      <c r="C7" s="23" t="str">
        <f>A2</f>
        <v>Bornmann,Nils</v>
      </c>
      <c r="D7" s="23">
        <f>A3</f>
        <v>0</v>
      </c>
      <c r="E7" s="24"/>
      <c r="F7" s="24"/>
      <c r="G7" s="25">
        <f t="shared" si="0"/>
      </c>
      <c r="H7" s="25">
        <f t="shared" si="1"/>
      </c>
    </row>
    <row r="8" spans="1:9" ht="12.75">
      <c r="A8" s="42"/>
      <c r="B8" s="21"/>
      <c r="C8" s="23"/>
      <c r="D8" s="23"/>
      <c r="E8" s="42"/>
      <c r="F8" s="42"/>
      <c r="G8" s="43"/>
      <c r="H8" s="43"/>
      <c r="I8" s="44"/>
    </row>
    <row r="9" spans="1:9" ht="12.75">
      <c r="A9" s="42"/>
      <c r="B9" s="21"/>
      <c r="C9" s="22"/>
      <c r="D9" s="22"/>
      <c r="E9" s="42"/>
      <c r="F9" s="42"/>
      <c r="G9" s="43"/>
      <c r="H9" s="43"/>
      <c r="I9" s="44"/>
    </row>
    <row r="10" spans="1:9" ht="12.75">
      <c r="A10" s="10"/>
      <c r="B10" s="21"/>
      <c r="C10" s="23"/>
      <c r="D10" s="23"/>
      <c r="E10" s="42"/>
      <c r="F10" s="42"/>
      <c r="G10" s="43"/>
      <c r="H10" s="43"/>
      <c r="I10" s="44"/>
    </row>
    <row r="11" spans="1:9" ht="12.75">
      <c r="A11" s="10"/>
      <c r="B11" s="21"/>
      <c r="C11" s="23"/>
      <c r="D11" s="23"/>
      <c r="E11" s="42"/>
      <c r="F11" s="42"/>
      <c r="G11" s="43"/>
      <c r="H11" s="43"/>
      <c r="I11" s="44"/>
    </row>
    <row r="12" spans="1:9" ht="12.75">
      <c r="A12" s="10"/>
      <c r="B12" s="21"/>
      <c r="C12" s="23"/>
      <c r="D12" s="23"/>
      <c r="E12" s="42"/>
      <c r="F12" s="42"/>
      <c r="G12" s="43"/>
      <c r="H12" s="43"/>
      <c r="I12" s="44"/>
    </row>
    <row r="13" spans="1:9" ht="12.75">
      <c r="A13" s="10"/>
      <c r="B13" s="21"/>
      <c r="C13" s="23"/>
      <c r="D13" s="22"/>
      <c r="E13" s="42"/>
      <c r="F13" s="42"/>
      <c r="G13" s="43"/>
      <c r="H13" s="43"/>
      <c r="I13" s="44"/>
    </row>
    <row r="14" spans="2:9" ht="12.75">
      <c r="B14" s="21"/>
      <c r="C14" s="23"/>
      <c r="D14" s="23"/>
      <c r="E14" s="42"/>
      <c r="F14" s="42"/>
      <c r="G14" s="43"/>
      <c r="H14" s="43"/>
      <c r="I14" s="44"/>
    </row>
    <row r="15" spans="2:9" ht="12.75">
      <c r="B15" s="21"/>
      <c r="C15" s="23"/>
      <c r="D15" s="23"/>
      <c r="E15" s="42"/>
      <c r="F15" s="42"/>
      <c r="G15" s="43"/>
      <c r="H15" s="43"/>
      <c r="I15" s="44"/>
    </row>
    <row r="16" spans="2:9" ht="12.75">
      <c r="B16" s="21"/>
      <c r="C16" s="23"/>
      <c r="D16" s="23"/>
      <c r="E16" s="42"/>
      <c r="F16" s="42"/>
      <c r="G16" s="43"/>
      <c r="H16" s="43"/>
      <c r="I16" s="44"/>
    </row>
    <row r="17" spans="2:9" ht="12.75">
      <c r="B17" s="21"/>
      <c r="C17" s="23"/>
      <c r="D17" s="23"/>
      <c r="E17" s="42"/>
      <c r="F17" s="42"/>
      <c r="G17" s="43"/>
      <c r="H17" s="43"/>
      <c r="I17" s="44"/>
    </row>
    <row r="18" spans="2:9" ht="12.75">
      <c r="B18" s="21"/>
      <c r="C18" s="23"/>
      <c r="D18" s="22"/>
      <c r="E18" s="42"/>
      <c r="F18" s="42"/>
      <c r="G18" s="43"/>
      <c r="H18" s="43"/>
      <c r="I18" s="44"/>
    </row>
    <row r="19" spans="2:9" ht="12.75">
      <c r="B19" s="21"/>
      <c r="C19" s="23"/>
      <c r="D19" s="23"/>
      <c r="E19" s="42"/>
      <c r="F19" s="42"/>
      <c r="G19" s="43"/>
      <c r="H19" s="43"/>
      <c r="I19" s="44"/>
    </row>
    <row r="20" spans="2:9" ht="12.75">
      <c r="B20" s="21"/>
      <c r="C20" s="23"/>
      <c r="D20" s="23"/>
      <c r="E20" s="42"/>
      <c r="F20" s="42"/>
      <c r="G20" s="43"/>
      <c r="H20" s="43"/>
      <c r="I20" s="44"/>
    </row>
    <row r="21" spans="2:9" ht="12.75">
      <c r="B21" s="21"/>
      <c r="C21" s="22"/>
      <c r="D21" s="22"/>
      <c r="E21" s="42"/>
      <c r="F21" s="42"/>
      <c r="G21" s="43"/>
      <c r="H21" s="43"/>
      <c r="I21" s="44"/>
    </row>
    <row r="22" spans="2:9" ht="12.75">
      <c r="B22" s="21"/>
      <c r="C22" s="23"/>
      <c r="D22" s="23"/>
      <c r="E22" s="42"/>
      <c r="F22" s="42"/>
      <c r="G22" s="43"/>
      <c r="H22" s="43"/>
      <c r="I22" s="44"/>
    </row>
    <row r="23" spans="2:9" ht="12.75">
      <c r="B23" s="21"/>
      <c r="C23" s="23"/>
      <c r="D23" s="23"/>
      <c r="E23" s="42"/>
      <c r="F23" s="42"/>
      <c r="G23" s="43"/>
      <c r="H23" s="43"/>
      <c r="I23" s="44"/>
    </row>
    <row r="24" spans="2:9" ht="12.75">
      <c r="B24" s="21"/>
      <c r="C24" s="23"/>
      <c r="D24" s="23"/>
      <c r="E24" s="42"/>
      <c r="F24" s="42"/>
      <c r="G24" s="43"/>
      <c r="H24" s="43"/>
      <c r="I24" s="44"/>
    </row>
    <row r="25" spans="2:9" ht="12.75">
      <c r="B25" s="21"/>
      <c r="C25" s="22"/>
      <c r="D25" s="22"/>
      <c r="E25" s="42"/>
      <c r="F25" s="42"/>
      <c r="G25" s="43"/>
      <c r="H25" s="43"/>
      <c r="I25" s="44"/>
    </row>
    <row r="26" spans="2:9" ht="12.75">
      <c r="B26" s="21"/>
      <c r="C26" s="22"/>
      <c r="D26" s="22"/>
      <c r="E26" s="42"/>
      <c r="F26" s="42"/>
      <c r="G26" s="43"/>
      <c r="H26" s="43"/>
      <c r="I26" s="44"/>
    </row>
    <row r="27" spans="2:9" ht="12.75">
      <c r="B27" s="21"/>
      <c r="C27" s="22"/>
      <c r="D27" s="23"/>
      <c r="E27" s="42"/>
      <c r="F27" s="42"/>
      <c r="G27" s="43"/>
      <c r="H27" s="43"/>
      <c r="I27" s="44"/>
    </row>
    <row r="28" spans="2:9" ht="12.75">
      <c r="B28" s="21"/>
      <c r="C28" s="22"/>
      <c r="D28" s="23"/>
      <c r="E28" s="42"/>
      <c r="F28" s="42"/>
      <c r="G28" s="43"/>
      <c r="H28" s="43"/>
      <c r="I28" s="44"/>
    </row>
    <row r="29" spans="2:9" ht="12.75">
      <c r="B29" s="21"/>
      <c r="C29" s="22"/>
      <c r="D29" s="22"/>
      <c r="E29" s="42"/>
      <c r="F29" s="42"/>
      <c r="G29" s="43"/>
      <c r="H29" s="43"/>
      <c r="I29" s="44"/>
    </row>
    <row r="30" spans="5:9" ht="12.75">
      <c r="E30" s="44"/>
      <c r="F30" s="44"/>
      <c r="G30" s="43"/>
      <c r="H30" s="43"/>
      <c r="I30" s="44"/>
    </row>
    <row r="31" spans="5:9" ht="12.75">
      <c r="E31" s="44"/>
      <c r="F31" s="44"/>
      <c r="G31" s="43"/>
      <c r="H31" s="43"/>
      <c r="I31" s="44"/>
    </row>
    <row r="32" spans="5:9" ht="12.75">
      <c r="E32" s="44"/>
      <c r="F32" s="44"/>
      <c r="G32" s="43"/>
      <c r="H32" s="43"/>
      <c r="I32" s="44"/>
    </row>
  </sheetData>
  <sheetProtection sheet="1" objects="1" scenarios="1"/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5"/>
  <dimension ref="A1:H147"/>
  <sheetViews>
    <sheetView workbookViewId="0" topLeftCell="A1">
      <selection activeCell="D5" sqref="D5"/>
    </sheetView>
  </sheetViews>
  <sheetFormatPr defaultColWidth="11.421875" defaultRowHeight="12.75"/>
  <cols>
    <col min="1" max="1" width="4.8515625" style="0" customWidth="1"/>
    <col min="2" max="2" width="19.7109375" style="0" customWidth="1"/>
    <col min="3" max="3" width="16.57421875" style="0" customWidth="1"/>
    <col min="4" max="4" width="0" style="0" hidden="1" customWidth="1"/>
    <col min="5" max="5" width="25.71093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359</v>
      </c>
      <c r="B3" s="1"/>
      <c r="C3" s="2" t="s">
        <v>250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/>
      <c r="B5" s="3" t="s">
        <v>3</v>
      </c>
      <c r="C5" s="3" t="s">
        <v>4</v>
      </c>
      <c r="D5" s="3"/>
      <c r="E5" s="3" t="s">
        <v>5</v>
      </c>
      <c r="F5" s="1"/>
      <c r="G5" s="1"/>
      <c r="H5" s="1"/>
    </row>
    <row r="6" spans="1:8" ht="17.25">
      <c r="A6" s="4" t="s">
        <v>6</v>
      </c>
      <c r="B6" s="4" t="s">
        <v>360</v>
      </c>
      <c r="C6" s="4" t="s">
        <v>361</v>
      </c>
      <c r="D6" s="5"/>
      <c r="E6" s="4" t="s">
        <v>362</v>
      </c>
      <c r="F6" s="1"/>
      <c r="G6" s="1"/>
      <c r="H6" s="1"/>
    </row>
    <row r="7" spans="1:8" ht="17.25">
      <c r="A7" s="4" t="s">
        <v>10</v>
      </c>
      <c r="B7" s="4" t="s">
        <v>363</v>
      </c>
      <c r="C7" s="4" t="s">
        <v>364</v>
      </c>
      <c r="D7" s="5"/>
      <c r="E7" s="4" t="s">
        <v>362</v>
      </c>
      <c r="F7" s="1"/>
      <c r="G7" s="1"/>
      <c r="H7" s="1"/>
    </row>
    <row r="8" spans="1:8" ht="17.25">
      <c r="A8" s="4" t="s">
        <v>14</v>
      </c>
      <c r="B8" s="4" t="s">
        <v>365</v>
      </c>
      <c r="C8" s="4" t="s">
        <v>366</v>
      </c>
      <c r="D8" s="5"/>
      <c r="E8" s="4" t="s">
        <v>367</v>
      </c>
      <c r="F8" s="1"/>
      <c r="G8" s="1"/>
      <c r="H8" s="1"/>
    </row>
    <row r="9" spans="1:8" ht="17.25">
      <c r="A9" s="4" t="s">
        <v>17</v>
      </c>
      <c r="B9" s="4" t="s">
        <v>368</v>
      </c>
      <c r="C9" s="4" t="s">
        <v>369</v>
      </c>
      <c r="D9" s="5"/>
      <c r="E9" s="4" t="s">
        <v>370</v>
      </c>
      <c r="F9" s="1"/>
      <c r="G9" s="1"/>
      <c r="H9" s="1"/>
    </row>
    <row r="10" spans="1:8" ht="17.25">
      <c r="A10" s="4" t="s">
        <v>21</v>
      </c>
      <c r="B10" s="4" t="s">
        <v>143</v>
      </c>
      <c r="C10" s="4" t="s">
        <v>141</v>
      </c>
      <c r="D10" s="5"/>
      <c r="E10" s="4" t="s">
        <v>145</v>
      </c>
      <c r="F10" s="1"/>
      <c r="G10" s="1"/>
      <c r="H10" s="1"/>
    </row>
    <row r="11" spans="1:8" ht="17.25">
      <c r="A11" s="4" t="s">
        <v>24</v>
      </c>
      <c r="B11" s="4" t="s">
        <v>371</v>
      </c>
      <c r="C11" s="4" t="s">
        <v>372</v>
      </c>
      <c r="D11" s="5"/>
      <c r="E11" s="4" t="s">
        <v>142</v>
      </c>
      <c r="F11" s="1"/>
      <c r="G11" s="1"/>
      <c r="H11" s="1"/>
    </row>
    <row r="12" spans="1:8" ht="17.25">
      <c r="A12" s="4" t="s">
        <v>28</v>
      </c>
      <c r="B12" s="4" t="s">
        <v>373</v>
      </c>
      <c r="C12" s="4" t="s">
        <v>374</v>
      </c>
      <c r="D12" s="5"/>
      <c r="E12" s="4" t="s">
        <v>145</v>
      </c>
      <c r="F12" s="1"/>
      <c r="G12" s="1"/>
      <c r="H12" s="1"/>
    </row>
    <row r="13" spans="1:8" ht="17.25">
      <c r="A13" s="4" t="s">
        <v>31</v>
      </c>
      <c r="B13" s="4" t="s">
        <v>375</v>
      </c>
      <c r="C13" s="4" t="s">
        <v>376</v>
      </c>
      <c r="D13" s="4"/>
      <c r="E13" s="4" t="s">
        <v>188</v>
      </c>
      <c r="F13" s="1"/>
      <c r="G13" s="1"/>
      <c r="H13" s="1"/>
    </row>
    <row r="14" spans="1:8" ht="17.25">
      <c r="A14" s="4" t="s">
        <v>34</v>
      </c>
      <c r="B14" s="4" t="s">
        <v>377</v>
      </c>
      <c r="C14" s="4" t="s">
        <v>378</v>
      </c>
      <c r="D14" s="5"/>
      <c r="E14" s="4" t="s">
        <v>56</v>
      </c>
      <c r="F14" s="1"/>
      <c r="G14" s="1"/>
      <c r="H14" s="1"/>
    </row>
    <row r="15" spans="1:8" ht="17.25">
      <c r="A15" s="4" t="s">
        <v>38</v>
      </c>
      <c r="B15" s="4" t="s">
        <v>377</v>
      </c>
      <c r="C15" s="4" t="s">
        <v>376</v>
      </c>
      <c r="D15" s="5"/>
      <c r="E15" s="4" t="s">
        <v>56</v>
      </c>
      <c r="F15" s="1"/>
      <c r="G15" s="1"/>
      <c r="H15" s="1"/>
    </row>
    <row r="16" spans="1:8" ht="17.25">
      <c r="A16" s="4" t="s">
        <v>41</v>
      </c>
      <c r="B16" s="4" t="s">
        <v>174</v>
      </c>
      <c r="C16" s="4" t="s">
        <v>366</v>
      </c>
      <c r="D16" s="5"/>
      <c r="E16" s="4" t="s">
        <v>63</v>
      </c>
      <c r="F16" s="1"/>
      <c r="G16" s="1"/>
      <c r="H16" s="1"/>
    </row>
    <row r="17" spans="1:8" ht="17.25">
      <c r="A17" s="4" t="s">
        <v>43</v>
      </c>
      <c r="B17" s="4" t="s">
        <v>379</v>
      </c>
      <c r="C17" s="4" t="s">
        <v>380</v>
      </c>
      <c r="D17" s="5"/>
      <c r="E17" s="4" t="s">
        <v>142</v>
      </c>
      <c r="F17" s="1"/>
      <c r="G17" s="1"/>
      <c r="H17" s="1"/>
    </row>
    <row r="18" spans="1:8" ht="17.25">
      <c r="A18" s="4" t="s">
        <v>47</v>
      </c>
      <c r="B18" s="4" t="s">
        <v>381</v>
      </c>
      <c r="C18" s="4" t="s">
        <v>382</v>
      </c>
      <c r="D18" s="5"/>
      <c r="E18" s="4" t="s">
        <v>77</v>
      </c>
      <c r="F18" s="1"/>
      <c r="G18" s="1"/>
      <c r="H18" s="1"/>
    </row>
    <row r="19" spans="1:8" ht="17.25">
      <c r="A19" s="4" t="s">
        <v>50</v>
      </c>
      <c r="B19" s="4" t="s">
        <v>290</v>
      </c>
      <c r="C19" s="4" t="s">
        <v>383</v>
      </c>
      <c r="D19" s="5"/>
      <c r="E19" s="4" t="s">
        <v>77</v>
      </c>
      <c r="F19" s="1"/>
      <c r="G19" s="1"/>
      <c r="H19" s="1"/>
    </row>
    <row r="20" spans="1:8" ht="17.25">
      <c r="A20" s="6"/>
      <c r="B20" s="6"/>
      <c r="C20" s="6"/>
      <c r="D20" s="6"/>
      <c r="E20" s="6"/>
      <c r="F20" s="1"/>
      <c r="G20" s="1"/>
      <c r="H20" s="1"/>
    </row>
    <row r="21" spans="1:8" ht="17.25">
      <c r="A21" s="6"/>
      <c r="B21" s="6"/>
      <c r="C21" s="6"/>
      <c r="D21" s="6"/>
      <c r="E21" s="6"/>
      <c r="F21" s="1"/>
      <c r="G21" s="1"/>
      <c r="H21" s="1"/>
    </row>
    <row r="22" spans="1:8" ht="17.25">
      <c r="A22" s="6"/>
      <c r="B22" s="6"/>
      <c r="C22" s="6"/>
      <c r="D22" s="6"/>
      <c r="E22" s="6"/>
      <c r="F22" s="1"/>
      <c r="G22" s="1"/>
      <c r="H22" s="1"/>
    </row>
    <row r="23" spans="1:8" ht="17.25">
      <c r="A23" s="6"/>
      <c r="B23" s="6"/>
      <c r="C23" s="6"/>
      <c r="D23" s="6"/>
      <c r="E23" s="6"/>
      <c r="F23" s="1"/>
      <c r="G23" s="1"/>
      <c r="H23" s="1"/>
    </row>
    <row r="24" spans="1:8" ht="17.25">
      <c r="A24" s="6"/>
      <c r="B24" s="6"/>
      <c r="C24" s="6"/>
      <c r="D24" s="6"/>
      <c r="E24" s="6"/>
      <c r="F24" s="1"/>
      <c r="G24" s="1"/>
      <c r="H24" s="1"/>
    </row>
    <row r="25" spans="1:8" ht="17.25">
      <c r="A25" s="6"/>
      <c r="B25" s="6"/>
      <c r="C25" s="6"/>
      <c r="D25" s="6"/>
      <c r="E25" s="6"/>
      <c r="F25" s="1"/>
      <c r="G25" s="1"/>
      <c r="H25" s="1"/>
    </row>
    <row r="26" spans="1:8" ht="17.25">
      <c r="A26" s="6"/>
      <c r="B26" s="6"/>
      <c r="C26" s="6"/>
      <c r="D26" s="6"/>
      <c r="E26" s="6"/>
      <c r="F26" s="1"/>
      <c r="G26" s="1"/>
      <c r="H26" s="1"/>
    </row>
    <row r="27" spans="1:8" ht="17.25">
      <c r="A27" s="6"/>
      <c r="B27" s="6"/>
      <c r="C27" s="6"/>
      <c r="D27" s="6"/>
      <c r="E27" s="6"/>
      <c r="F27" s="1"/>
      <c r="G27" s="1"/>
      <c r="H27" s="1"/>
    </row>
    <row r="28" spans="1:8" ht="17.25">
      <c r="A28" s="6"/>
      <c r="B28" s="6"/>
      <c r="C28" s="6"/>
      <c r="D28" s="6"/>
      <c r="E28" s="6"/>
      <c r="F28" s="1"/>
      <c r="G28" s="1"/>
      <c r="H28" s="1"/>
    </row>
    <row r="29" spans="1:8" ht="17.25">
      <c r="A29" s="6"/>
      <c r="B29" s="6"/>
      <c r="C29" s="6"/>
      <c r="D29" s="6"/>
      <c r="E29" s="6"/>
      <c r="F29" s="1"/>
      <c r="G29" s="1"/>
      <c r="H29" s="1"/>
    </row>
    <row r="30" spans="1:8" ht="17.25">
      <c r="A30" s="6"/>
      <c r="B30" s="6"/>
      <c r="C30" s="6"/>
      <c r="D30" s="6"/>
      <c r="E30" s="6"/>
      <c r="F30" s="1"/>
      <c r="G30" s="1"/>
      <c r="H30" s="1"/>
    </row>
    <row r="31" spans="1:8" ht="17.25">
      <c r="A31" s="6"/>
      <c r="B31" s="6"/>
      <c r="C31" s="6"/>
      <c r="D31" s="6"/>
      <c r="E31" s="6"/>
      <c r="F31" s="1"/>
      <c r="G31" s="1"/>
      <c r="H31" s="1"/>
    </row>
    <row r="32" spans="1:8" ht="17.25">
      <c r="A32" s="6"/>
      <c r="B32" s="6"/>
      <c r="C32" s="6"/>
      <c r="D32" s="6"/>
      <c r="E32" s="6"/>
      <c r="F32" s="1"/>
      <c r="G32" s="1"/>
      <c r="H32" s="1"/>
    </row>
    <row r="33" spans="1:8" ht="17.25">
      <c r="A33" s="6"/>
      <c r="B33" s="6"/>
      <c r="C33" s="6"/>
      <c r="D33" s="6"/>
      <c r="E33" s="6"/>
      <c r="F33" s="1"/>
      <c r="G33" s="1"/>
      <c r="H33" s="1"/>
    </row>
    <row r="34" spans="1:8" ht="17.25">
      <c r="A34" s="6"/>
      <c r="B34" s="6"/>
      <c r="C34" s="6"/>
      <c r="D34" s="6"/>
      <c r="E34" s="6"/>
      <c r="F34" s="1"/>
      <c r="G34" s="1"/>
      <c r="H34" s="1"/>
    </row>
    <row r="35" spans="1:8" ht="17.25">
      <c r="A35" s="6"/>
      <c r="B35" s="6"/>
      <c r="C35" s="6"/>
      <c r="D35" s="6"/>
      <c r="E35" s="6"/>
      <c r="F35" s="1"/>
      <c r="G35" s="1"/>
      <c r="H35" s="1"/>
    </row>
    <row r="36" spans="1:8" ht="17.25">
      <c r="A36" s="6"/>
      <c r="B36" s="6"/>
      <c r="C36" s="6"/>
      <c r="D36" s="6"/>
      <c r="E36" s="6"/>
      <c r="F36" s="1"/>
      <c r="G36" s="1"/>
      <c r="H36" s="1"/>
    </row>
    <row r="37" spans="1:8" ht="17.25">
      <c r="A37" s="6"/>
      <c r="B37" s="6"/>
      <c r="C37" s="6"/>
      <c r="D37" s="6"/>
      <c r="E37" s="6"/>
      <c r="F37" s="1"/>
      <c r="G37" s="1"/>
      <c r="H37" s="1"/>
    </row>
    <row r="38" spans="1:8" ht="17.25">
      <c r="A38" s="6"/>
      <c r="B38" s="6"/>
      <c r="C38" s="6"/>
      <c r="D38" s="6"/>
      <c r="E38" s="6"/>
      <c r="F38" s="1"/>
      <c r="G38" s="1"/>
      <c r="H38" s="1"/>
    </row>
    <row r="39" spans="1:8" ht="17.25">
      <c r="A39" s="6"/>
      <c r="B39" s="6"/>
      <c r="C39" s="6"/>
      <c r="D39" s="6"/>
      <c r="E39" s="6"/>
      <c r="F39" s="1"/>
      <c r="G39" s="1"/>
      <c r="H39" s="1"/>
    </row>
    <row r="40" spans="1:8" ht="17.25">
      <c r="A40" s="6"/>
      <c r="B40" s="6"/>
      <c r="C40" s="6"/>
      <c r="D40" s="6"/>
      <c r="E40" s="6"/>
      <c r="F40" s="1"/>
      <c r="G40" s="1"/>
      <c r="H40" s="1"/>
    </row>
    <row r="41" spans="1:8" ht="17.25">
      <c r="A41" s="6"/>
      <c r="B41" s="6"/>
      <c r="C41" s="6"/>
      <c r="D41" s="6"/>
      <c r="E41" s="6"/>
      <c r="F41" s="1"/>
      <c r="G41" s="1"/>
      <c r="H41" s="1"/>
    </row>
    <row r="42" spans="1:8" ht="17.25">
      <c r="A42" s="6"/>
      <c r="B42" s="6"/>
      <c r="C42" s="6"/>
      <c r="D42" s="6"/>
      <c r="E42" s="6"/>
      <c r="F42" s="1"/>
      <c r="G42" s="1"/>
      <c r="H42" s="1"/>
    </row>
    <row r="43" spans="1:8" ht="17.25">
      <c r="A43" s="6"/>
      <c r="B43" s="6"/>
      <c r="C43" s="6"/>
      <c r="D43" s="6"/>
      <c r="E43" s="6"/>
      <c r="F43" s="1"/>
      <c r="G43" s="1"/>
      <c r="H43" s="1"/>
    </row>
    <row r="44" spans="1:8" ht="17.25">
      <c r="A44" s="6"/>
      <c r="B44" s="6"/>
      <c r="C44" s="6"/>
      <c r="D44" s="6"/>
      <c r="E44" s="6"/>
      <c r="F44" s="1"/>
      <c r="G44" s="1"/>
      <c r="H44" s="1"/>
    </row>
    <row r="45" spans="1:8" ht="17.25">
      <c r="A45" s="6"/>
      <c r="B45" s="6"/>
      <c r="C45" s="6"/>
      <c r="D45" s="6"/>
      <c r="E45" s="6"/>
      <c r="F45" s="1"/>
      <c r="G45" s="1"/>
      <c r="H45" s="1"/>
    </row>
    <row r="46" spans="1:8" ht="15">
      <c r="A46" s="7"/>
      <c r="B46" s="7"/>
      <c r="C46" s="7"/>
      <c r="D46" s="7"/>
      <c r="E46" s="7"/>
      <c r="F46" s="1"/>
      <c r="G46" s="1"/>
      <c r="H46" s="1"/>
    </row>
    <row r="47" spans="1:8" ht="15">
      <c r="A47" s="7"/>
      <c r="B47" s="7"/>
      <c r="C47" s="7"/>
      <c r="D47" s="7"/>
      <c r="E47" s="7"/>
      <c r="F47" s="1"/>
      <c r="G47" s="1"/>
      <c r="H47" s="1"/>
    </row>
    <row r="48" spans="1:8" ht="15">
      <c r="A48" s="7"/>
      <c r="B48" s="7"/>
      <c r="C48" s="7"/>
      <c r="D48" s="7"/>
      <c r="E48" s="7"/>
      <c r="F48" s="1"/>
      <c r="G48" s="1"/>
      <c r="H48" s="1"/>
    </row>
    <row r="49" spans="1:8" ht="15">
      <c r="A49" s="7"/>
      <c r="B49" s="7"/>
      <c r="C49" s="7"/>
      <c r="D49" s="7"/>
      <c r="E49" s="7"/>
      <c r="F49" s="1"/>
      <c r="G49" s="1"/>
      <c r="H49" s="1"/>
    </row>
    <row r="50" spans="1:8" ht="15">
      <c r="A50" s="7"/>
      <c r="B50" s="7"/>
      <c r="C50" s="7"/>
      <c r="D50" s="7"/>
      <c r="E50" s="7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4"/>
  <dimension ref="A1:Y32"/>
  <sheetViews>
    <sheetView zoomScale="90" zoomScaleNormal="90" workbookViewId="0" topLeftCell="A1">
      <selection activeCell="E15" sqref="E15"/>
    </sheetView>
  </sheetViews>
  <sheetFormatPr defaultColWidth="11.421875" defaultRowHeight="12.75"/>
  <cols>
    <col min="1" max="1" width="19.8515625" style="0" customWidth="1"/>
    <col min="2" max="2" width="6.421875" style="0" customWidth="1"/>
    <col min="3" max="3" width="19.421875" style="0" customWidth="1"/>
    <col min="4" max="4" width="20.00390625" style="0" customWidth="1"/>
    <col min="5" max="5" width="6.28125" style="0" customWidth="1"/>
    <col min="6" max="6" width="6.421875" style="0" customWidth="1"/>
    <col min="7" max="8" width="2.140625" style="8" customWidth="1"/>
    <col min="9" max="9" width="3.7109375" style="0" customWidth="1"/>
    <col min="10" max="10" width="16.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8515625" style="0" customWidth="1"/>
    <col min="15" max="15" width="5.421875" style="0" customWidth="1"/>
    <col min="16" max="16" width="5.00390625" style="9" customWidth="1"/>
    <col min="17" max="17" width="4.57421875" style="0" customWidth="1"/>
    <col min="18" max="18" width="3.421875" style="0" customWidth="1"/>
    <col min="19" max="19" width="5.00390625" style="0" customWidth="1"/>
    <col min="20" max="20" width="4.57421875" style="0" customWidth="1"/>
    <col min="21" max="21" width="3.421875" style="0" customWidth="1"/>
    <col min="22" max="22" width="5.57421875" style="8" customWidth="1"/>
    <col min="23" max="25" width="0" style="0" hidden="1" customWidth="1"/>
  </cols>
  <sheetData>
    <row r="1" spans="1:25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Stein</v>
      </c>
      <c r="L1" s="13" t="str">
        <f>LEFT(A3,5)</f>
        <v>Göder</v>
      </c>
      <c r="M1" s="13" t="str">
        <f>LEFT(A4,5)</f>
        <v>Dudda</v>
      </c>
      <c r="N1" s="13" t="str">
        <f>LEFT(A5,5)</f>
        <v>Asche</v>
      </c>
      <c r="O1" s="14" t="str">
        <f>LEFT(A6,5)</f>
        <v>Walte</v>
      </c>
      <c r="P1" s="15" t="s">
        <v>84</v>
      </c>
      <c r="Q1" s="16" t="s">
        <v>85</v>
      </c>
      <c r="R1" s="17" t="s">
        <v>86</v>
      </c>
      <c r="S1" s="15" t="s">
        <v>87</v>
      </c>
      <c r="T1" s="16" t="s">
        <v>88</v>
      </c>
      <c r="U1" s="17" t="s">
        <v>86</v>
      </c>
      <c r="V1" s="18" t="s">
        <v>89</v>
      </c>
      <c r="W1" s="19"/>
      <c r="X1" s="19"/>
      <c r="Y1" s="19"/>
    </row>
    <row r="2" spans="1:25" ht="12.75">
      <c r="A2" s="20" t="s">
        <v>384</v>
      </c>
      <c r="B2" s="21" t="s">
        <v>91</v>
      </c>
      <c r="C2" s="22" t="str">
        <f>A4</f>
        <v>Dudda,Shari Jana</v>
      </c>
      <c r="D2" s="23" t="str">
        <f>A5</f>
        <v>Aschenbrenner,Alice</v>
      </c>
      <c r="E2" s="24">
        <v>3</v>
      </c>
      <c r="F2" s="24">
        <v>0</v>
      </c>
      <c r="G2" s="25">
        <f aca="true" t="shared" si="0" ref="G2:G11">IF(E2+F2&lt;1,"",IF(E2&gt;F2,1,0))</f>
        <v>1</v>
      </c>
      <c r="H2" s="25">
        <f aca="true" t="shared" si="1" ref="H2:H11">IF(E2+F2&lt;1,"",IF(E2&lt;F2,1,0))</f>
        <v>0</v>
      </c>
      <c r="J2" s="12" t="str">
        <f>A2</f>
        <v>Steinberg,Lisa</v>
      </c>
      <c r="K2" s="26"/>
      <c r="L2" s="27" t="str">
        <f>E6&amp;" : "&amp;F6</f>
        <v>3 : 0</v>
      </c>
      <c r="M2" s="27" t="str">
        <f>E9&amp;" : "&amp;F9</f>
        <v>3 : 0</v>
      </c>
      <c r="N2" s="27" t="str">
        <f>E11&amp;" : "&amp;F11</f>
        <v>3 : 0</v>
      </c>
      <c r="O2" s="28" t="str">
        <f>E3&amp;" : "&amp;F3</f>
        <v>3 : 0</v>
      </c>
      <c r="P2" s="29">
        <f>SUM(E6,E9,E11,E3)</f>
        <v>12</v>
      </c>
      <c r="Q2" s="27">
        <f>SUM(F6,F9,F11,F3)</f>
        <v>0</v>
      </c>
      <c r="R2" s="30">
        <f>P2-Q2</f>
        <v>12</v>
      </c>
      <c r="S2" s="29">
        <f>SUM(G6,G9,G11,G3)</f>
        <v>4</v>
      </c>
      <c r="T2" s="27">
        <f>SUM(H6,H9,H11,H3)</f>
        <v>0</v>
      </c>
      <c r="U2" s="30">
        <f>S2-T2</f>
        <v>4</v>
      </c>
      <c r="V2" s="31">
        <f>RANK(Y2,Y$2:Y$12,1)</f>
        <v>1</v>
      </c>
      <c r="W2" s="19">
        <f>RANK(R2,R$2:R$12)</f>
        <v>1</v>
      </c>
      <c r="X2" s="19">
        <f>RANK(U2,U$2:U$12)</f>
        <v>1</v>
      </c>
      <c r="Y2" s="19">
        <f>X2*10+W2</f>
        <v>11</v>
      </c>
    </row>
    <row r="3" spans="1:25" ht="12.75">
      <c r="A3" s="20" t="s">
        <v>385</v>
      </c>
      <c r="B3" s="21" t="s">
        <v>93</v>
      </c>
      <c r="C3" s="23" t="str">
        <f>A2</f>
        <v>Steinberg,Lisa</v>
      </c>
      <c r="D3" s="23" t="str">
        <f>A6</f>
        <v>Walter,Lena</v>
      </c>
      <c r="E3" s="24">
        <v>3</v>
      </c>
      <c r="F3" s="24">
        <v>0</v>
      </c>
      <c r="G3" s="25">
        <f t="shared" si="0"/>
        <v>1</v>
      </c>
      <c r="H3" s="25">
        <f t="shared" si="1"/>
        <v>0</v>
      </c>
      <c r="J3" s="32" t="str">
        <f>A3</f>
        <v>Göder,Elisa</v>
      </c>
      <c r="K3" s="33" t="str">
        <f>F6&amp;" : "&amp;E6</f>
        <v>0 : 3</v>
      </c>
      <c r="L3" s="26"/>
      <c r="M3" s="33" t="str">
        <f>E4&amp;" : "&amp;F4</f>
        <v>2 : 3</v>
      </c>
      <c r="N3" s="33" t="str">
        <f>E8&amp;" : "&amp;F8</f>
        <v>3 : 0</v>
      </c>
      <c r="O3" s="34" t="str">
        <f>E10&amp;" : "&amp;F10</f>
        <v>3 : 0</v>
      </c>
      <c r="P3" s="35">
        <f>SUM(F6,E4,E8,E10)</f>
        <v>8</v>
      </c>
      <c r="Q3" s="33">
        <f>SUM(E6,F4,F8,F10)</f>
        <v>6</v>
      </c>
      <c r="R3" s="36">
        <f>P3-Q3</f>
        <v>2</v>
      </c>
      <c r="S3" s="35">
        <f>SUM(H6,G4,G8,G10)</f>
        <v>2</v>
      </c>
      <c r="T3" s="33">
        <f>SUM(G6,H4,H8,H10)</f>
        <v>2</v>
      </c>
      <c r="U3" s="36">
        <f>S3-T3</f>
        <v>0</v>
      </c>
      <c r="V3" s="37">
        <f>RANK(Y3,Y$2:Y$12,1)</f>
        <v>3</v>
      </c>
      <c r="W3" s="19">
        <f>RANK(R3,R$2:R$12)</f>
        <v>3</v>
      </c>
      <c r="X3" s="19">
        <f>RANK(U3,U$2:U$12)</f>
        <v>3</v>
      </c>
      <c r="Y3" s="19">
        <f>X3*10+W3</f>
        <v>33</v>
      </c>
    </row>
    <row r="4" spans="1:25" ht="12.75">
      <c r="A4" s="20" t="s">
        <v>386</v>
      </c>
      <c r="B4" s="21" t="s">
        <v>95</v>
      </c>
      <c r="C4" s="23" t="str">
        <f>A3</f>
        <v>Göder,Elisa</v>
      </c>
      <c r="D4" s="23" t="str">
        <f>A4</f>
        <v>Dudda,Shari Jana</v>
      </c>
      <c r="E4" s="24">
        <v>2</v>
      </c>
      <c r="F4" s="24">
        <v>3</v>
      </c>
      <c r="G4" s="25">
        <f t="shared" si="0"/>
        <v>0</v>
      </c>
      <c r="H4" s="25">
        <f t="shared" si="1"/>
        <v>1</v>
      </c>
      <c r="J4" s="12" t="str">
        <f>A4</f>
        <v>Dudda,Shari Jana</v>
      </c>
      <c r="K4" s="27" t="str">
        <f>F9&amp;" : "&amp;E9</f>
        <v>0 : 3</v>
      </c>
      <c r="L4" s="27" t="str">
        <f>F4&amp;" : "&amp;E4</f>
        <v>3 : 2</v>
      </c>
      <c r="M4" s="26"/>
      <c r="N4" s="27" t="str">
        <f>E2&amp;" : "&amp;F2</f>
        <v>3 : 0</v>
      </c>
      <c r="O4" s="28" t="str">
        <f>E7&amp;" : "&amp;F7</f>
        <v>3 : 0</v>
      </c>
      <c r="P4" s="29">
        <f>SUM(F9,F4,E2,E7)</f>
        <v>9</v>
      </c>
      <c r="Q4" s="27">
        <f>SUM(E9,E4,F2,F7)</f>
        <v>5</v>
      </c>
      <c r="R4" s="30">
        <f>P4-Q4</f>
        <v>4</v>
      </c>
      <c r="S4" s="29">
        <f>SUM(H9,H4,G2,G7)</f>
        <v>3</v>
      </c>
      <c r="T4" s="27">
        <f>SUM(G9,G4,H2,H7)</f>
        <v>1</v>
      </c>
      <c r="U4" s="30">
        <f>S4-T4</f>
        <v>2</v>
      </c>
      <c r="V4" s="31">
        <f>RANK(Y4,Y$2:Y$12,1)</f>
        <v>2</v>
      </c>
      <c r="W4" s="19">
        <f>RANK(R4,R$2:R$12)</f>
        <v>2</v>
      </c>
      <c r="X4" s="19">
        <f>RANK(U4,U$2:U$12)</f>
        <v>2</v>
      </c>
      <c r="Y4" s="19">
        <f>X4*10+W4</f>
        <v>22</v>
      </c>
    </row>
    <row r="5" spans="1:25" ht="12.75">
      <c r="A5" s="20" t="s">
        <v>387</v>
      </c>
      <c r="B5" s="21" t="s">
        <v>97</v>
      </c>
      <c r="C5" s="22" t="str">
        <f>A5</f>
        <v>Aschenbrenner,Alice</v>
      </c>
      <c r="D5" s="22" t="str">
        <f>A6</f>
        <v>Walter,Lena</v>
      </c>
      <c r="E5" s="24">
        <v>0</v>
      </c>
      <c r="F5" s="24">
        <v>3</v>
      </c>
      <c r="G5" s="25">
        <f t="shared" si="0"/>
        <v>0</v>
      </c>
      <c r="H5" s="25">
        <f t="shared" si="1"/>
        <v>1</v>
      </c>
      <c r="J5" s="32" t="str">
        <f>A5</f>
        <v>Aschenbrenner,Alice</v>
      </c>
      <c r="K5" s="33" t="str">
        <f>F11&amp;" : "&amp;E11</f>
        <v>0 : 3</v>
      </c>
      <c r="L5" s="33" t="str">
        <f>F8&amp;" : "&amp;E8</f>
        <v>0 : 3</v>
      </c>
      <c r="M5" s="33" t="str">
        <f>F2&amp;" : "&amp;E2</f>
        <v>0 : 3</v>
      </c>
      <c r="N5" s="26"/>
      <c r="O5" s="34" t="str">
        <f>E5&amp;" : "&amp;F5</f>
        <v>0 : 3</v>
      </c>
      <c r="P5" s="35">
        <f>SUM(F11,F8,F2,E5)</f>
        <v>0</v>
      </c>
      <c r="Q5" s="33">
        <f>SUM(E11,E8,E2,F5)</f>
        <v>12</v>
      </c>
      <c r="R5" s="36">
        <f>P5-Q5</f>
        <v>-12</v>
      </c>
      <c r="S5" s="35">
        <f>SUM(H11,H8,H2,G5)</f>
        <v>0</v>
      </c>
      <c r="T5" s="33">
        <f>SUM(G11,G8,G2,H5)</f>
        <v>4</v>
      </c>
      <c r="U5" s="36">
        <f>S5-T5</f>
        <v>-4</v>
      </c>
      <c r="V5" s="37">
        <f>RANK(Y5,Y$2:Y$12,1)</f>
        <v>5</v>
      </c>
      <c r="W5" s="19">
        <f>RANK(R5,R$2:R$12)</f>
        <v>5</v>
      </c>
      <c r="X5" s="19">
        <f>RANK(U5,U$2:U$12)</f>
        <v>5</v>
      </c>
      <c r="Y5" s="19">
        <f>X5*10+W5</f>
        <v>55</v>
      </c>
    </row>
    <row r="6" spans="1:25" ht="12.75">
      <c r="A6" s="20" t="s">
        <v>388</v>
      </c>
      <c r="B6" s="21" t="s">
        <v>99</v>
      </c>
      <c r="C6" s="22" t="str">
        <f>A2</f>
        <v>Steinberg,Lisa</v>
      </c>
      <c r="D6" s="22" t="str">
        <f>A3</f>
        <v>Göder,Elisa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  <c r="J6" s="12" t="str">
        <f>A6</f>
        <v>Walter,Lena</v>
      </c>
      <c r="K6" s="27" t="str">
        <f>F3&amp;" : "&amp;E3</f>
        <v>0 : 3</v>
      </c>
      <c r="L6" s="27" t="str">
        <f>F10&amp;" : "&amp;E10</f>
        <v>0 : 3</v>
      </c>
      <c r="M6" s="27" t="str">
        <f>F7&amp;" : "&amp;E7</f>
        <v>0 : 3</v>
      </c>
      <c r="N6" s="27" t="str">
        <f>F5&amp;" : "&amp;E5</f>
        <v>3 : 0</v>
      </c>
      <c r="O6" s="38"/>
      <c r="P6" s="39">
        <f>SUM(F3,F10,F7,F5)</f>
        <v>3</v>
      </c>
      <c r="Q6" s="40">
        <f>SUM(E3,E10,E7,E5)</f>
        <v>9</v>
      </c>
      <c r="R6" s="41">
        <f>P6-Q6</f>
        <v>-6</v>
      </c>
      <c r="S6" s="39">
        <f>SUM(H3,H10,H7,H5)</f>
        <v>1</v>
      </c>
      <c r="T6" s="40">
        <f>SUM(G3,G10,G7,G5)</f>
        <v>3</v>
      </c>
      <c r="U6" s="41">
        <f>S6-T6</f>
        <v>-2</v>
      </c>
      <c r="V6" s="31">
        <f>RANK(Y6,Y$2:Y$12,1)</f>
        <v>4</v>
      </c>
      <c r="W6" s="19">
        <f>RANK(R6,R$2:R$12)</f>
        <v>4</v>
      </c>
      <c r="X6" s="19">
        <f>RANK(U6,U$2:U$12)</f>
        <v>4</v>
      </c>
      <c r="Y6" s="19">
        <f>X6*10+W6</f>
        <v>44</v>
      </c>
    </row>
    <row r="7" spans="1:8" ht="12.75">
      <c r="A7" s="42"/>
      <c r="B7" s="21" t="s">
        <v>100</v>
      </c>
      <c r="C7" s="23" t="str">
        <f>A4</f>
        <v>Dudda,Shari Jana</v>
      </c>
      <c r="D7" s="23" t="str">
        <f>A6</f>
        <v>Walter,Lena</v>
      </c>
      <c r="E7" s="24">
        <v>3</v>
      </c>
      <c r="F7" s="24">
        <v>0</v>
      </c>
      <c r="G7" s="25">
        <f t="shared" si="0"/>
        <v>1</v>
      </c>
      <c r="H7" s="25">
        <f t="shared" si="1"/>
        <v>0</v>
      </c>
    </row>
    <row r="8" spans="1:8" ht="12.75">
      <c r="A8" s="42"/>
      <c r="B8" s="21" t="s">
        <v>101</v>
      </c>
      <c r="C8" s="23" t="str">
        <f>A3</f>
        <v>Göder,Elisa</v>
      </c>
      <c r="D8" s="23" t="str">
        <f>A5</f>
        <v>Aschenbrenner,Alice</v>
      </c>
      <c r="E8" s="24">
        <v>3</v>
      </c>
      <c r="F8" s="24">
        <v>0</v>
      </c>
      <c r="G8" s="25">
        <f t="shared" si="0"/>
        <v>1</v>
      </c>
      <c r="H8" s="25">
        <f t="shared" si="1"/>
        <v>0</v>
      </c>
    </row>
    <row r="9" spans="1:8" ht="12.75">
      <c r="A9" s="42"/>
      <c r="B9" s="21" t="s">
        <v>102</v>
      </c>
      <c r="C9" s="23" t="str">
        <f>A2</f>
        <v>Steinberg,Lisa</v>
      </c>
      <c r="D9" s="23" t="str">
        <f>A4</f>
        <v>Dudda,Shari Jana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103</v>
      </c>
      <c r="C10" s="23" t="str">
        <f>A3</f>
        <v>Göder,Elisa</v>
      </c>
      <c r="D10" s="23" t="str">
        <f>A6</f>
        <v>Walter,Lena</v>
      </c>
      <c r="E10" s="24">
        <v>3</v>
      </c>
      <c r="F10" s="24">
        <v>0</v>
      </c>
      <c r="G10" s="25">
        <f t="shared" si="0"/>
        <v>1</v>
      </c>
      <c r="H10" s="25">
        <f t="shared" si="1"/>
        <v>0</v>
      </c>
    </row>
    <row r="11" spans="1:8" ht="12.75">
      <c r="A11" s="10"/>
      <c r="B11" s="21" t="s">
        <v>104</v>
      </c>
      <c r="C11" s="23" t="str">
        <f>A2</f>
        <v>Steinberg,Lisa</v>
      </c>
      <c r="D11" s="23" t="str">
        <f>A5</f>
        <v>Aschenbrenner,Alice</v>
      </c>
      <c r="E11" s="24">
        <v>3</v>
      </c>
      <c r="F11" s="24">
        <v>0</v>
      </c>
      <c r="G11" s="25">
        <f t="shared" si="0"/>
        <v>1</v>
      </c>
      <c r="H11" s="25">
        <f t="shared" si="1"/>
        <v>0</v>
      </c>
    </row>
    <row r="12" spans="1:2" ht="12.75">
      <c r="A12" s="10"/>
      <c r="B12" s="21"/>
    </row>
    <row r="13" spans="1:2" ht="12.75">
      <c r="A13" s="10"/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spans="2:8" ht="12.75">
      <c r="B22" s="21"/>
      <c r="C22" s="23"/>
      <c r="D22" s="23"/>
      <c r="E22" s="42"/>
      <c r="F22" s="42"/>
      <c r="G22" s="43"/>
      <c r="H22" s="43"/>
    </row>
    <row r="23" ht="12.75">
      <c r="B23" s="21"/>
    </row>
    <row r="24" ht="12.75">
      <c r="B24" s="21"/>
    </row>
    <row r="25" ht="12.75">
      <c r="B25" s="21"/>
    </row>
    <row r="26" spans="2:8" ht="12.75"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  <row r="30" spans="5:8" ht="12.75">
      <c r="E30" s="44"/>
      <c r="F30" s="44"/>
      <c r="G30" s="43"/>
      <c r="H30" s="43"/>
    </row>
    <row r="31" spans="5:8" ht="12.75">
      <c r="E31" s="44"/>
      <c r="F31" s="44"/>
      <c r="G31" s="43"/>
      <c r="H31" s="43"/>
    </row>
    <row r="32" spans="5:8" ht="12.75">
      <c r="E32" s="44"/>
      <c r="F32" s="44"/>
      <c r="G32" s="43"/>
      <c r="H32" s="43"/>
    </row>
  </sheetData>
  <sheetProtection sheet="1" objects="1" scenarios="1"/>
  <conditionalFormatting sqref="E2:F11 E22:F22 E26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6"/>
  <dimension ref="A1:Y32"/>
  <sheetViews>
    <sheetView zoomScale="90" zoomScaleNormal="90" workbookViewId="0" topLeftCell="A1">
      <selection activeCell="O37" sqref="O37"/>
    </sheetView>
  </sheetViews>
  <sheetFormatPr defaultColWidth="11.421875" defaultRowHeight="12.75"/>
  <cols>
    <col min="1" max="1" width="15.7109375" style="0" customWidth="1"/>
    <col min="2" max="2" width="6.421875" style="0" customWidth="1"/>
    <col min="3" max="3" width="15.7109375" style="0" customWidth="1"/>
    <col min="4" max="4" width="17.28125" style="0" customWidth="1"/>
    <col min="5" max="5" width="6.28125" style="0" customWidth="1"/>
    <col min="6" max="6" width="6.421875" style="0" customWidth="1"/>
    <col min="7" max="8" width="2.140625" style="8" customWidth="1"/>
    <col min="9" max="9" width="3.7109375" style="0" customWidth="1"/>
    <col min="10" max="10" width="17.851562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8515625" style="0" customWidth="1"/>
    <col min="15" max="15" width="5.421875" style="0" customWidth="1"/>
    <col min="16" max="16" width="5.00390625" style="9" customWidth="1"/>
    <col min="17" max="17" width="4.57421875" style="0" customWidth="1"/>
    <col min="18" max="18" width="3.421875" style="0" customWidth="1"/>
    <col min="19" max="19" width="5.00390625" style="0" customWidth="1"/>
    <col min="20" max="20" width="4.57421875" style="0" customWidth="1"/>
    <col min="21" max="21" width="3.421875" style="0" customWidth="1"/>
    <col min="22" max="22" width="5.57421875" style="8" customWidth="1"/>
    <col min="23" max="25" width="0" style="0" hidden="1" customWidth="1"/>
  </cols>
  <sheetData>
    <row r="1" spans="1:25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Klee,</v>
      </c>
      <c r="L1" s="13" t="str">
        <f>LEFT(A3,5)</f>
        <v>Pfann</v>
      </c>
      <c r="M1" s="13" t="str">
        <f>LEFT(A4,5)</f>
        <v>Kosa,</v>
      </c>
      <c r="N1" s="13" t="str">
        <f>LEFT(A5,5)</f>
        <v>Heide</v>
      </c>
      <c r="O1" s="14" t="str">
        <f>LEFT(A6,5)</f>
        <v>Grede</v>
      </c>
      <c r="P1" s="15" t="s">
        <v>84</v>
      </c>
      <c r="Q1" s="16" t="s">
        <v>85</v>
      </c>
      <c r="R1" s="17" t="s">
        <v>86</v>
      </c>
      <c r="S1" s="15" t="s">
        <v>87</v>
      </c>
      <c r="T1" s="16" t="s">
        <v>88</v>
      </c>
      <c r="U1" s="17" t="s">
        <v>86</v>
      </c>
      <c r="V1" s="18" t="s">
        <v>89</v>
      </c>
      <c r="W1" s="19"/>
      <c r="X1" s="19"/>
      <c r="Y1" s="19"/>
    </row>
    <row r="2" spans="1:25" ht="12.75">
      <c r="A2" s="20" t="s">
        <v>389</v>
      </c>
      <c r="B2" s="21" t="s">
        <v>91</v>
      </c>
      <c r="C2" s="22" t="str">
        <f>A4</f>
        <v>Kosa,Charlotte</v>
      </c>
      <c r="D2" s="23" t="str">
        <f>A5</f>
        <v>Heidelbach,Tabea</v>
      </c>
      <c r="E2" s="24">
        <v>1</v>
      </c>
      <c r="F2" s="24">
        <v>3</v>
      </c>
      <c r="G2" s="25">
        <f aca="true" t="shared" si="0" ref="G2:G11">IF(E2+F2&lt;1,"",IF(E2&gt;F2,1,0))</f>
        <v>0</v>
      </c>
      <c r="H2" s="25">
        <f aca="true" t="shared" si="1" ref="H2:H11">IF(E2+F2&lt;1,"",IF(E2&lt;F2,1,0))</f>
        <v>1</v>
      </c>
      <c r="J2" s="12" t="str">
        <f>A2</f>
        <v>Klee,Julia</v>
      </c>
      <c r="K2" s="26"/>
      <c r="L2" s="27" t="str">
        <f>E6&amp;" : "&amp;F6</f>
        <v>3 : 0</v>
      </c>
      <c r="M2" s="27" t="str">
        <f>E9&amp;" : "&amp;F9</f>
        <v>3 : 0</v>
      </c>
      <c r="N2" s="27" t="str">
        <f>E11&amp;" : "&amp;F11</f>
        <v>3 : 1</v>
      </c>
      <c r="O2" s="28" t="str">
        <f>E3&amp;" : "&amp;F3</f>
        <v>3 : 1</v>
      </c>
      <c r="P2" s="29">
        <f>SUM(E6,E9,E11,E3)</f>
        <v>12</v>
      </c>
      <c r="Q2" s="27">
        <f>SUM(F6,F9,F11,F3)</f>
        <v>2</v>
      </c>
      <c r="R2" s="30">
        <f>P2-Q2</f>
        <v>10</v>
      </c>
      <c r="S2" s="29">
        <f>SUM(G6,G9,G11,G3)</f>
        <v>4</v>
      </c>
      <c r="T2" s="27">
        <f>SUM(H6,H9,H11,H3)</f>
        <v>0</v>
      </c>
      <c r="U2" s="30">
        <f>S2-T2</f>
        <v>4</v>
      </c>
      <c r="V2" s="31">
        <f>RANK(Y2,Y$2:Y$12,1)</f>
        <v>1</v>
      </c>
      <c r="W2" s="19">
        <f>RANK(R2,R$2:R$12)</f>
        <v>1</v>
      </c>
      <c r="X2" s="19">
        <f>RANK(U2,U$2:U$12)</f>
        <v>1</v>
      </c>
      <c r="Y2" s="19">
        <f>X2*10+W2</f>
        <v>11</v>
      </c>
    </row>
    <row r="3" spans="1:25" ht="12.75">
      <c r="A3" s="20" t="s">
        <v>390</v>
      </c>
      <c r="B3" s="21" t="s">
        <v>93</v>
      </c>
      <c r="C3" s="23" t="str">
        <f>A2</f>
        <v>Klee,Julia</v>
      </c>
      <c r="D3" s="23" t="str">
        <f>A6</f>
        <v>Grede,Sarah</v>
      </c>
      <c r="E3" s="24">
        <v>3</v>
      </c>
      <c r="F3" s="24">
        <v>1</v>
      </c>
      <c r="G3" s="25">
        <f t="shared" si="0"/>
        <v>1</v>
      </c>
      <c r="H3" s="25">
        <f t="shared" si="1"/>
        <v>0</v>
      </c>
      <c r="J3" s="32" t="str">
        <f>A3</f>
        <v>Pfannstiel,Lena</v>
      </c>
      <c r="K3" s="33" t="str">
        <f>F6&amp;" : "&amp;E6</f>
        <v>0 : 3</v>
      </c>
      <c r="L3" s="26"/>
      <c r="M3" s="33" t="str">
        <f>E4&amp;" : "&amp;F4</f>
        <v>3 : 2</v>
      </c>
      <c r="N3" s="33" t="str">
        <f>E8&amp;" : "&amp;F8</f>
        <v>0 : 3</v>
      </c>
      <c r="O3" s="34" t="str">
        <f>E10&amp;" : "&amp;F10</f>
        <v>3 : 2</v>
      </c>
      <c r="P3" s="35">
        <f>SUM(F6,E4,E8,E10)</f>
        <v>6</v>
      </c>
      <c r="Q3" s="33">
        <f>SUM(E6,F4,F8,F10)</f>
        <v>10</v>
      </c>
      <c r="R3" s="36">
        <f>P3-Q3</f>
        <v>-4</v>
      </c>
      <c r="S3" s="35">
        <f>SUM(H6,G4,G8,G10)</f>
        <v>2</v>
      </c>
      <c r="T3" s="33">
        <f>SUM(G6,H4,H8,H10)</f>
        <v>2</v>
      </c>
      <c r="U3" s="36">
        <f>S3-T3</f>
        <v>0</v>
      </c>
      <c r="V3" s="37">
        <f>RANK(Y3,Y$2:Y$12,1)</f>
        <v>3</v>
      </c>
      <c r="W3" s="19">
        <f>RANK(R3,R$2:R$12)</f>
        <v>3</v>
      </c>
      <c r="X3" s="19">
        <f>RANK(U3,U$2:U$12)</f>
        <v>3</v>
      </c>
      <c r="Y3" s="19">
        <f>X3*10+W3</f>
        <v>33</v>
      </c>
    </row>
    <row r="4" spans="1:25" ht="12.75">
      <c r="A4" s="20" t="s">
        <v>391</v>
      </c>
      <c r="B4" s="21" t="s">
        <v>95</v>
      </c>
      <c r="C4" s="23" t="str">
        <f>A3</f>
        <v>Pfannstiel,Lena</v>
      </c>
      <c r="D4" s="23" t="str">
        <f>A4</f>
        <v>Kosa,Charlotte</v>
      </c>
      <c r="E4" s="24">
        <v>3</v>
      </c>
      <c r="F4" s="24">
        <v>2</v>
      </c>
      <c r="G4" s="25">
        <f t="shared" si="0"/>
        <v>1</v>
      </c>
      <c r="H4" s="25">
        <f t="shared" si="1"/>
        <v>0</v>
      </c>
      <c r="J4" s="12" t="str">
        <f>A4</f>
        <v>Kosa,Charlotte</v>
      </c>
      <c r="K4" s="27" t="str">
        <f>F9&amp;" : "&amp;E9</f>
        <v>0 : 3</v>
      </c>
      <c r="L4" s="27" t="str">
        <f>F4&amp;" : "&amp;E4</f>
        <v>2 : 3</v>
      </c>
      <c r="M4" s="26"/>
      <c r="N4" s="27" t="str">
        <f>E2&amp;" : "&amp;F2</f>
        <v>1 : 3</v>
      </c>
      <c r="O4" s="28" t="str">
        <f>E7&amp;" : "&amp;F7</f>
        <v>2 : 3</v>
      </c>
      <c r="P4" s="29">
        <f>SUM(F9,F4,E2,E7)</f>
        <v>5</v>
      </c>
      <c r="Q4" s="27">
        <f>SUM(E9,E4,F2,F7)</f>
        <v>12</v>
      </c>
      <c r="R4" s="30">
        <f>P4-Q4</f>
        <v>-7</v>
      </c>
      <c r="S4" s="29">
        <f>SUM(H9,H4,G2,G7)</f>
        <v>0</v>
      </c>
      <c r="T4" s="27">
        <f>SUM(G9,G4,H2,H7)</f>
        <v>4</v>
      </c>
      <c r="U4" s="30">
        <f>S4-T4</f>
        <v>-4</v>
      </c>
      <c r="V4" s="31">
        <f>RANK(Y4,Y$2:Y$12,1)</f>
        <v>5</v>
      </c>
      <c r="W4" s="19">
        <f>RANK(R4,R$2:R$12)</f>
        <v>5</v>
      </c>
      <c r="X4" s="19">
        <f>RANK(U4,U$2:U$12)</f>
        <v>5</v>
      </c>
      <c r="Y4" s="19">
        <f>X4*10+W4</f>
        <v>55</v>
      </c>
    </row>
    <row r="5" spans="1:25" ht="12.75">
      <c r="A5" s="20" t="s">
        <v>392</v>
      </c>
      <c r="B5" s="21" t="s">
        <v>97</v>
      </c>
      <c r="C5" s="22" t="str">
        <f>A5</f>
        <v>Heidelbach,Tabea</v>
      </c>
      <c r="D5" s="22" t="str">
        <f>A6</f>
        <v>Grede,Sarah</v>
      </c>
      <c r="E5" s="24">
        <v>3</v>
      </c>
      <c r="F5" s="24">
        <v>1</v>
      </c>
      <c r="G5" s="25">
        <f t="shared" si="0"/>
        <v>1</v>
      </c>
      <c r="H5" s="25">
        <f t="shared" si="1"/>
        <v>0</v>
      </c>
      <c r="J5" s="32" t="str">
        <f>A5</f>
        <v>Heidelbach,Tabea</v>
      </c>
      <c r="K5" s="33" t="str">
        <f>F11&amp;" : "&amp;E11</f>
        <v>1 : 3</v>
      </c>
      <c r="L5" s="33" t="str">
        <f>F8&amp;" : "&amp;E8</f>
        <v>3 : 0</v>
      </c>
      <c r="M5" s="33" t="str">
        <f>F2&amp;" : "&amp;E2</f>
        <v>3 : 1</v>
      </c>
      <c r="N5" s="26"/>
      <c r="O5" s="34" t="str">
        <f>E5&amp;" : "&amp;F5</f>
        <v>3 : 1</v>
      </c>
      <c r="P5" s="35">
        <f>SUM(F11,F8,F2,E5)</f>
        <v>10</v>
      </c>
      <c r="Q5" s="33">
        <f>SUM(E11,E8,E2,F5)</f>
        <v>5</v>
      </c>
      <c r="R5" s="36">
        <f>P5-Q5</f>
        <v>5</v>
      </c>
      <c r="S5" s="35">
        <f>SUM(H11,H8,H2,G5)</f>
        <v>3</v>
      </c>
      <c r="T5" s="33">
        <f>SUM(G11,G8,G2,H5)</f>
        <v>1</v>
      </c>
      <c r="U5" s="36">
        <f>S5-T5</f>
        <v>2</v>
      </c>
      <c r="V5" s="37">
        <f>RANK(Y5,Y$2:Y$12,1)</f>
        <v>2</v>
      </c>
      <c r="W5" s="19">
        <f>RANK(R5,R$2:R$12)</f>
        <v>2</v>
      </c>
      <c r="X5" s="19">
        <f>RANK(U5,U$2:U$12)</f>
        <v>2</v>
      </c>
      <c r="Y5" s="19">
        <f>X5*10+W5</f>
        <v>22</v>
      </c>
    </row>
    <row r="6" spans="1:25" ht="12.75">
      <c r="A6" s="20" t="s">
        <v>393</v>
      </c>
      <c r="B6" s="21" t="s">
        <v>99</v>
      </c>
      <c r="C6" s="22" t="str">
        <f>A2</f>
        <v>Klee,Julia</v>
      </c>
      <c r="D6" s="22" t="str">
        <f>A3</f>
        <v>Pfannstiel,Lena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  <c r="J6" s="12" t="str">
        <f>A6</f>
        <v>Grede,Sarah</v>
      </c>
      <c r="K6" s="27" t="str">
        <f>F3&amp;" : "&amp;E3</f>
        <v>1 : 3</v>
      </c>
      <c r="L6" s="27" t="str">
        <f>F10&amp;" : "&amp;E10</f>
        <v>2 : 3</v>
      </c>
      <c r="M6" s="27" t="str">
        <f>F7&amp;" : "&amp;E7</f>
        <v>3 : 2</v>
      </c>
      <c r="N6" s="27" t="str">
        <f>F5&amp;" : "&amp;E5</f>
        <v>1 : 3</v>
      </c>
      <c r="O6" s="38"/>
      <c r="P6" s="39">
        <f>SUM(F3,F10,F7,F5)</f>
        <v>7</v>
      </c>
      <c r="Q6" s="40">
        <f>SUM(E3,E10,E7,E5)</f>
        <v>11</v>
      </c>
      <c r="R6" s="41">
        <f>P6-Q6</f>
        <v>-4</v>
      </c>
      <c r="S6" s="39">
        <f>SUM(H3,H10,H7,H5)</f>
        <v>1</v>
      </c>
      <c r="T6" s="40">
        <f>SUM(G3,G10,G7,G5)</f>
        <v>3</v>
      </c>
      <c r="U6" s="41">
        <f>S6-T6</f>
        <v>-2</v>
      </c>
      <c r="V6" s="31">
        <f>RANK(Y6,Y$2:Y$12,1)</f>
        <v>4</v>
      </c>
      <c r="W6" s="19">
        <f>RANK(R6,R$2:R$12)</f>
        <v>3</v>
      </c>
      <c r="X6" s="19">
        <f>RANK(U6,U$2:U$12)</f>
        <v>4</v>
      </c>
      <c r="Y6" s="19">
        <f>X6*10+W6</f>
        <v>43</v>
      </c>
    </row>
    <row r="7" spans="1:8" ht="12.75">
      <c r="A7" s="42"/>
      <c r="B7" s="21" t="s">
        <v>100</v>
      </c>
      <c r="C7" s="23" t="str">
        <f>A4</f>
        <v>Kosa,Charlotte</v>
      </c>
      <c r="D7" s="23" t="str">
        <f>A6</f>
        <v>Grede,Sarah</v>
      </c>
      <c r="E7" s="24">
        <v>2</v>
      </c>
      <c r="F7" s="24">
        <v>3</v>
      </c>
      <c r="G7" s="25">
        <f t="shared" si="0"/>
        <v>0</v>
      </c>
      <c r="H7" s="25">
        <f t="shared" si="1"/>
        <v>1</v>
      </c>
    </row>
    <row r="8" spans="1:8" ht="12.75">
      <c r="A8" s="42"/>
      <c r="B8" s="21" t="s">
        <v>101</v>
      </c>
      <c r="C8" s="23" t="str">
        <f>A3</f>
        <v>Pfannstiel,Lena</v>
      </c>
      <c r="D8" s="23" t="str">
        <f>A5</f>
        <v>Heidelbach,Tabea</v>
      </c>
      <c r="E8" s="24">
        <v>0</v>
      </c>
      <c r="F8" s="24">
        <v>3</v>
      </c>
      <c r="G8" s="25">
        <f t="shared" si="0"/>
        <v>0</v>
      </c>
      <c r="H8" s="25">
        <f t="shared" si="1"/>
        <v>1</v>
      </c>
    </row>
    <row r="9" spans="1:8" ht="12.75">
      <c r="A9" s="42"/>
      <c r="B9" s="21" t="s">
        <v>102</v>
      </c>
      <c r="C9" s="23" t="str">
        <f>A2</f>
        <v>Klee,Julia</v>
      </c>
      <c r="D9" s="23" t="str">
        <f>A4</f>
        <v>Kosa,Charlotte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103</v>
      </c>
      <c r="C10" s="23" t="str">
        <f>A3</f>
        <v>Pfannstiel,Lena</v>
      </c>
      <c r="D10" s="23" t="str">
        <f>A6</f>
        <v>Grede,Sarah</v>
      </c>
      <c r="E10" s="24">
        <v>3</v>
      </c>
      <c r="F10" s="24">
        <v>2</v>
      </c>
      <c r="G10" s="25">
        <f t="shared" si="0"/>
        <v>1</v>
      </c>
      <c r="H10" s="25">
        <f t="shared" si="1"/>
        <v>0</v>
      </c>
    </row>
    <row r="11" spans="1:8" ht="12.75">
      <c r="A11" s="10"/>
      <c r="B11" s="21" t="s">
        <v>104</v>
      </c>
      <c r="C11" s="23" t="str">
        <f>A2</f>
        <v>Klee,Julia</v>
      </c>
      <c r="D11" s="23" t="str">
        <f>A5</f>
        <v>Heidelbach,Tabea</v>
      </c>
      <c r="E11" s="24">
        <v>3</v>
      </c>
      <c r="F11" s="24">
        <v>1</v>
      </c>
      <c r="G11" s="25">
        <f t="shared" si="0"/>
        <v>1</v>
      </c>
      <c r="H11" s="25">
        <f t="shared" si="1"/>
        <v>0</v>
      </c>
    </row>
    <row r="12" spans="1:2" ht="12.75">
      <c r="A12" s="10"/>
      <c r="B12" s="21"/>
    </row>
    <row r="13" spans="1:2" ht="12.75">
      <c r="A13" s="10"/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spans="2:8" ht="12.75">
      <c r="B22" s="21"/>
      <c r="C22" s="23"/>
      <c r="D22" s="23"/>
      <c r="E22" s="42"/>
      <c r="F22" s="42"/>
      <c r="G22" s="43"/>
      <c r="H22" s="43"/>
    </row>
    <row r="23" ht="12.75">
      <c r="B23" s="21"/>
    </row>
    <row r="24" ht="12.75">
      <c r="B24" s="21"/>
    </row>
    <row r="25" ht="12.75">
      <c r="B25" s="21"/>
    </row>
    <row r="26" spans="2:8" ht="12.75"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  <row r="30" spans="5:8" ht="12.75">
      <c r="E30" s="44"/>
      <c r="F30" s="44"/>
      <c r="G30" s="43"/>
      <c r="H30" s="43"/>
    </row>
    <row r="31" spans="5:8" ht="12.75">
      <c r="E31" s="44"/>
      <c r="F31" s="44"/>
      <c r="G31" s="43"/>
      <c r="H31" s="43"/>
    </row>
    <row r="32" spans="5:8" ht="12.75">
      <c r="E32" s="44"/>
      <c r="F32" s="44"/>
      <c r="G32" s="43"/>
      <c r="H32" s="43"/>
    </row>
  </sheetData>
  <sheetProtection sheet="1" objects="1" scenarios="1"/>
  <conditionalFormatting sqref="E2:F11 E22:F22 E26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0"/>
  <dimension ref="A1:X32"/>
  <sheetViews>
    <sheetView workbookViewId="0" topLeftCell="A1">
      <selection activeCell="E8" sqref="E8"/>
    </sheetView>
  </sheetViews>
  <sheetFormatPr defaultColWidth="11.421875" defaultRowHeight="12.75"/>
  <cols>
    <col min="1" max="1" width="18.421875" style="0" customWidth="1"/>
    <col min="2" max="2" width="6.28125" style="0" customWidth="1"/>
    <col min="3" max="3" width="17.7109375" style="0" customWidth="1"/>
    <col min="4" max="4" width="18.710937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20.574218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00390625" style="0" customWidth="1"/>
    <col min="16" max="16" width="4.421875" style="0" customWidth="1"/>
    <col min="17" max="17" width="3.28125" style="0" customWidth="1"/>
    <col min="18" max="18" width="5.00390625" style="0" customWidth="1"/>
    <col min="19" max="19" width="4.421875" style="0" customWidth="1"/>
    <col min="20" max="20" width="3.28125" style="0" customWidth="1"/>
    <col min="21" max="21" width="5.57421875" style="8" customWidth="1"/>
    <col min="22" max="24" width="0" style="0" hidden="1" customWidth="1"/>
  </cols>
  <sheetData>
    <row r="1" spans="1:24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Zaenk</v>
      </c>
      <c r="L1" s="13" t="str">
        <f>LEFT(A3,5)</f>
        <v>Kießl</v>
      </c>
      <c r="M1" s="13" t="str">
        <f>LEFT(A4,5)</f>
        <v>Asche</v>
      </c>
      <c r="N1" s="14" t="str">
        <f>LEFT(A5,5)</f>
        <v>Küntz</v>
      </c>
      <c r="O1" s="15" t="s">
        <v>84</v>
      </c>
      <c r="P1" s="16" t="s">
        <v>85</v>
      </c>
      <c r="Q1" s="17" t="s">
        <v>86</v>
      </c>
      <c r="R1" s="15" t="s">
        <v>87</v>
      </c>
      <c r="S1" s="16" t="s">
        <v>88</v>
      </c>
      <c r="T1" s="17" t="s">
        <v>86</v>
      </c>
      <c r="U1" s="18" t="s">
        <v>89</v>
      </c>
      <c r="V1" s="19"/>
      <c r="W1" s="19"/>
      <c r="X1" s="19"/>
    </row>
    <row r="2" spans="1:24" ht="12.75">
      <c r="A2" s="20" t="s">
        <v>394</v>
      </c>
      <c r="B2" s="21" t="s">
        <v>91</v>
      </c>
      <c r="C2" s="23" t="str">
        <f>A2</f>
        <v>Zaenker,Christina</v>
      </c>
      <c r="D2" s="23" t="str">
        <f>A5</f>
        <v>Küntzel,Anna-Sophia</v>
      </c>
      <c r="E2" s="24">
        <v>0</v>
      </c>
      <c r="F2" s="24">
        <v>3</v>
      </c>
      <c r="G2" s="25">
        <f aca="true" t="shared" si="0" ref="G2:G7">IF(E2+F2&lt;1,"",IF(E2&gt;F2,1,0))</f>
        <v>0</v>
      </c>
      <c r="H2" s="25">
        <f aca="true" t="shared" si="1" ref="H2:H7">IF(E2+F2&lt;1,"",IF(E2&lt;F2,1,0))</f>
        <v>1</v>
      </c>
      <c r="J2" s="12" t="str">
        <f>A2</f>
        <v>Zaenker,Christina</v>
      </c>
      <c r="K2" s="26"/>
      <c r="L2" s="27" t="str">
        <f>E7&amp;" : "&amp;F7</f>
        <v>3 : 0</v>
      </c>
      <c r="M2" s="27" t="str">
        <f>E5&amp;" : "&amp;F5</f>
        <v>3 : 0</v>
      </c>
      <c r="N2" s="28" t="str">
        <f>E2&amp;" : "&amp;F2</f>
        <v>0 : 3</v>
      </c>
      <c r="O2" s="29">
        <f>SUM(E7,E5,E2)</f>
        <v>6</v>
      </c>
      <c r="P2" s="27">
        <f>SUM(F7,F5,F2)</f>
        <v>3</v>
      </c>
      <c r="Q2" s="30">
        <f>O2-P2</f>
        <v>3</v>
      </c>
      <c r="R2" s="29">
        <f>SUM(G7,G5,G2)</f>
        <v>2</v>
      </c>
      <c r="S2" s="27">
        <f>SUM(H7,H5,H2)</f>
        <v>1</v>
      </c>
      <c r="T2" s="30">
        <f>R2-S2</f>
        <v>1</v>
      </c>
      <c r="U2" s="31">
        <f>RANK(X2,X$2:X$12,1)</f>
        <v>2</v>
      </c>
      <c r="V2" s="19">
        <f>RANK(Q2,Q$2:Q$12)</f>
        <v>2</v>
      </c>
      <c r="W2" s="19">
        <f>RANK(T2,T$2:T$12)</f>
        <v>2</v>
      </c>
      <c r="X2" s="19">
        <f>W2*10+V2</f>
        <v>22</v>
      </c>
    </row>
    <row r="3" spans="1:24" ht="12.75">
      <c r="A3" s="20" t="s">
        <v>395</v>
      </c>
      <c r="B3" s="21" t="s">
        <v>93</v>
      </c>
      <c r="C3" s="22" t="str">
        <f>A3</f>
        <v>Kießler,Lea</v>
      </c>
      <c r="D3" s="23" t="str">
        <f>A4</f>
        <v>Aschenbrenner,Lea</v>
      </c>
      <c r="E3" s="24">
        <v>1</v>
      </c>
      <c r="F3" s="24">
        <v>3</v>
      </c>
      <c r="G3" s="25">
        <f t="shared" si="0"/>
        <v>0</v>
      </c>
      <c r="H3" s="25">
        <f t="shared" si="1"/>
        <v>1</v>
      </c>
      <c r="J3" s="32" t="str">
        <f>A3</f>
        <v>Kießler,Lea</v>
      </c>
      <c r="K3" s="33" t="str">
        <f>F7&amp;" : "&amp;E7</f>
        <v>0 : 3</v>
      </c>
      <c r="L3" s="26"/>
      <c r="M3" s="33" t="str">
        <f>E3&amp;" : "&amp;F3</f>
        <v>1 : 3</v>
      </c>
      <c r="N3" s="34" t="str">
        <f>E4&amp;" : "&amp;F4</f>
        <v>0 : 3</v>
      </c>
      <c r="O3" s="35">
        <f>SUM(F7,E3,E4)</f>
        <v>1</v>
      </c>
      <c r="P3" s="33">
        <f>SUM(E7,F3,F4)</f>
        <v>9</v>
      </c>
      <c r="Q3" s="36">
        <f>O3-P3</f>
        <v>-8</v>
      </c>
      <c r="R3" s="35">
        <f>SUM(H7,G3,G4)</f>
        <v>0</v>
      </c>
      <c r="S3" s="33">
        <f>SUM(G7,H3,H4)</f>
        <v>3</v>
      </c>
      <c r="T3" s="36">
        <f>R3-S3</f>
        <v>-3</v>
      </c>
      <c r="U3" s="37">
        <f>RANK(X3,X$2:X$12,1)</f>
        <v>4</v>
      </c>
      <c r="V3" s="19">
        <f>RANK(Q3,Q$2:Q$12)</f>
        <v>4</v>
      </c>
      <c r="W3" s="19">
        <f>RANK(T3,T$2:T$12)</f>
        <v>4</v>
      </c>
      <c r="X3" s="19">
        <f>W3*10+V3</f>
        <v>44</v>
      </c>
    </row>
    <row r="4" spans="1:24" ht="12.75">
      <c r="A4" s="20" t="s">
        <v>396</v>
      </c>
      <c r="B4" s="21" t="s">
        <v>95</v>
      </c>
      <c r="C4" s="23" t="str">
        <f>A3</f>
        <v>Kießler,Lea</v>
      </c>
      <c r="D4" s="23" t="str">
        <f>A5</f>
        <v>Küntzel,Anna-Sophia</v>
      </c>
      <c r="E4" s="24">
        <v>0</v>
      </c>
      <c r="F4" s="24">
        <v>3</v>
      </c>
      <c r="G4" s="25">
        <f t="shared" si="0"/>
        <v>0</v>
      </c>
      <c r="H4" s="25">
        <f t="shared" si="1"/>
        <v>1</v>
      </c>
      <c r="J4" s="12" t="str">
        <f>A4</f>
        <v>Aschenbrenner,Lea</v>
      </c>
      <c r="K4" s="27" t="str">
        <f>F5&amp;" : "&amp;E5</f>
        <v>0 : 3</v>
      </c>
      <c r="L4" s="27" t="str">
        <f>F3&amp;" : "&amp;E3</f>
        <v>3 : 1</v>
      </c>
      <c r="M4" s="26"/>
      <c r="N4" s="28" t="str">
        <f>E6&amp;" : "&amp;F6</f>
        <v>0 : 3</v>
      </c>
      <c r="O4" s="29">
        <f>SUM(F5,F3,E6)</f>
        <v>3</v>
      </c>
      <c r="P4" s="27">
        <f>SUM(E5,E3,F6)</f>
        <v>7</v>
      </c>
      <c r="Q4" s="30">
        <f>O4-P4</f>
        <v>-4</v>
      </c>
      <c r="R4" s="29">
        <f>SUM(H5,H3,G6)</f>
        <v>1</v>
      </c>
      <c r="S4" s="27">
        <f>SUM(G5,G3,H6)</f>
        <v>2</v>
      </c>
      <c r="T4" s="30">
        <f>R4-S4</f>
        <v>-1</v>
      </c>
      <c r="U4" s="31">
        <f>RANK(X4,X$2:X$12,1)</f>
        <v>3</v>
      </c>
      <c r="V4" s="19">
        <f>RANK(Q4,Q$2:Q$12)</f>
        <v>3</v>
      </c>
      <c r="W4" s="19">
        <f>RANK(T4,T$2:T$12)</f>
        <v>3</v>
      </c>
      <c r="X4" s="19">
        <f>W4*10+V4</f>
        <v>33</v>
      </c>
    </row>
    <row r="5" spans="1:24" ht="12.75">
      <c r="A5" s="20" t="s">
        <v>397</v>
      </c>
      <c r="B5" s="21" t="s">
        <v>97</v>
      </c>
      <c r="C5" s="22" t="str">
        <f>A2</f>
        <v>Zaenker,Christina</v>
      </c>
      <c r="D5" s="22" t="str">
        <f>A4</f>
        <v>Aschenbrenner,Lea</v>
      </c>
      <c r="E5" s="24">
        <v>3</v>
      </c>
      <c r="F5" s="24">
        <v>0</v>
      </c>
      <c r="G5" s="25">
        <f t="shared" si="0"/>
        <v>1</v>
      </c>
      <c r="H5" s="25">
        <f t="shared" si="1"/>
        <v>0</v>
      </c>
      <c r="J5" s="32" t="str">
        <f>A5</f>
        <v>Küntzel,Anna-Sophia</v>
      </c>
      <c r="K5" s="33" t="str">
        <f>F2&amp;" : "&amp;E2</f>
        <v>3 : 0</v>
      </c>
      <c r="L5" s="33" t="str">
        <f>F4&amp;" : "&amp;E4</f>
        <v>3 : 0</v>
      </c>
      <c r="M5" s="33" t="str">
        <f>F6&amp;" : "&amp;E6</f>
        <v>3 : 0</v>
      </c>
      <c r="N5" s="38"/>
      <c r="O5" s="45">
        <f>SUM(F2,F4,F6)</f>
        <v>9</v>
      </c>
      <c r="P5" s="46">
        <f>SUM(E2,E4,E6)</f>
        <v>0</v>
      </c>
      <c r="Q5" s="47">
        <f>O5-P5</f>
        <v>9</v>
      </c>
      <c r="R5" s="45">
        <f>SUM(H2,H4,H6)</f>
        <v>3</v>
      </c>
      <c r="S5" s="46">
        <f>SUM(G2,G4,G6)</f>
        <v>0</v>
      </c>
      <c r="T5" s="47">
        <f>R5-S5</f>
        <v>3</v>
      </c>
      <c r="U5" s="37">
        <f>RANK(X5,X$2:X$12,1)</f>
        <v>1</v>
      </c>
      <c r="V5" s="19">
        <f>RANK(Q5,Q$2:Q$12)</f>
        <v>1</v>
      </c>
      <c r="W5" s="19">
        <f>RANK(T5,T$2:T$12)</f>
        <v>1</v>
      </c>
      <c r="X5" s="19">
        <f>W5*10+V5</f>
        <v>11</v>
      </c>
    </row>
    <row r="6" spans="1:8" ht="12.75">
      <c r="A6" s="42"/>
      <c r="B6" s="21" t="s">
        <v>99</v>
      </c>
      <c r="C6" s="23" t="str">
        <f>A4</f>
        <v>Aschenbrenner,Lea</v>
      </c>
      <c r="D6" s="23" t="str">
        <f>A5</f>
        <v>Küntzel,Anna-Sophia</v>
      </c>
      <c r="E6" s="24">
        <v>0</v>
      </c>
      <c r="F6" s="24">
        <v>3</v>
      </c>
      <c r="G6" s="25">
        <f t="shared" si="0"/>
        <v>0</v>
      </c>
      <c r="H6" s="25">
        <f t="shared" si="1"/>
        <v>1</v>
      </c>
    </row>
    <row r="7" spans="1:8" ht="12.75">
      <c r="A7" s="42"/>
      <c r="B7" s="21" t="s">
        <v>100</v>
      </c>
      <c r="C7" s="23" t="str">
        <f>A2</f>
        <v>Zaenker,Christina</v>
      </c>
      <c r="D7" s="23" t="str">
        <f>A3</f>
        <v>Kießler,Lea</v>
      </c>
      <c r="E7" s="24">
        <v>3</v>
      </c>
      <c r="F7" s="24">
        <v>0</v>
      </c>
      <c r="G7" s="25">
        <f t="shared" si="0"/>
        <v>1</v>
      </c>
      <c r="H7" s="25">
        <f t="shared" si="1"/>
        <v>0</v>
      </c>
    </row>
    <row r="8" spans="1:9" ht="12.75">
      <c r="A8" s="42"/>
      <c r="B8" s="21"/>
      <c r="C8" s="23"/>
      <c r="D8" s="23"/>
      <c r="E8" s="42"/>
      <c r="F8" s="42"/>
      <c r="G8" s="43"/>
      <c r="H8" s="43"/>
      <c r="I8" s="44"/>
    </row>
    <row r="9" spans="1:9" ht="12.75">
      <c r="A9" s="42"/>
      <c r="B9" s="21"/>
      <c r="C9" s="22"/>
      <c r="D9" s="22"/>
      <c r="E9" s="42"/>
      <c r="F9" s="42"/>
      <c r="G9" s="43"/>
      <c r="H9" s="43"/>
      <c r="I9" s="44"/>
    </row>
    <row r="10" spans="1:9" ht="12.75">
      <c r="A10" s="10"/>
      <c r="B10" s="21"/>
      <c r="C10" s="23"/>
      <c r="D10" s="23"/>
      <c r="E10" s="42"/>
      <c r="F10" s="42"/>
      <c r="G10" s="43"/>
      <c r="H10" s="43"/>
      <c r="I10" s="44"/>
    </row>
    <row r="11" spans="1:9" ht="12.75">
      <c r="A11" s="10"/>
      <c r="B11" s="21"/>
      <c r="C11" s="23"/>
      <c r="D11" s="23"/>
      <c r="E11" s="42"/>
      <c r="F11" s="42"/>
      <c r="G11" s="43"/>
      <c r="H11" s="43"/>
      <c r="I11" s="44"/>
    </row>
    <row r="12" spans="1:9" ht="12.75">
      <c r="A12" s="10"/>
      <c r="B12" s="21"/>
      <c r="C12" s="23"/>
      <c r="D12" s="23"/>
      <c r="E12" s="42"/>
      <c r="F12" s="42"/>
      <c r="G12" s="43"/>
      <c r="H12" s="43"/>
      <c r="I12" s="44"/>
    </row>
    <row r="13" spans="1:9" ht="12.75">
      <c r="A13" s="10"/>
      <c r="B13" s="21"/>
      <c r="C13" s="23"/>
      <c r="D13" s="22"/>
      <c r="E13" s="42"/>
      <c r="F13" s="42"/>
      <c r="G13" s="43"/>
      <c r="H13" s="43"/>
      <c r="I13" s="44"/>
    </row>
    <row r="14" spans="2:9" ht="12.75">
      <c r="B14" s="21"/>
      <c r="C14" s="23"/>
      <c r="D14" s="23"/>
      <c r="E14" s="42"/>
      <c r="F14" s="42"/>
      <c r="G14" s="43"/>
      <c r="H14" s="43"/>
      <c r="I14" s="44"/>
    </row>
    <row r="15" spans="2:9" ht="12.75">
      <c r="B15" s="21"/>
      <c r="C15" s="23"/>
      <c r="D15" s="23"/>
      <c r="E15" s="42"/>
      <c r="F15" s="42"/>
      <c r="G15" s="43"/>
      <c r="H15" s="43"/>
      <c r="I15" s="44"/>
    </row>
    <row r="16" spans="2:9" ht="12.75">
      <c r="B16" s="21"/>
      <c r="C16" s="23"/>
      <c r="D16" s="23"/>
      <c r="E16" s="42"/>
      <c r="F16" s="42"/>
      <c r="G16" s="43"/>
      <c r="H16" s="43"/>
      <c r="I16" s="44"/>
    </row>
    <row r="17" spans="2:9" ht="12.75">
      <c r="B17" s="21"/>
      <c r="C17" s="23"/>
      <c r="D17" s="23"/>
      <c r="E17" s="42"/>
      <c r="F17" s="42"/>
      <c r="G17" s="43"/>
      <c r="H17" s="43"/>
      <c r="I17" s="44"/>
    </row>
    <row r="18" spans="2:9" ht="12.75">
      <c r="B18" s="21"/>
      <c r="C18" s="23"/>
      <c r="D18" s="22"/>
      <c r="E18" s="42"/>
      <c r="F18" s="42"/>
      <c r="G18" s="43"/>
      <c r="H18" s="43"/>
      <c r="I18" s="44"/>
    </row>
    <row r="19" spans="2:9" ht="12.75">
      <c r="B19" s="21"/>
      <c r="C19" s="23"/>
      <c r="D19" s="23"/>
      <c r="E19" s="42"/>
      <c r="F19" s="42"/>
      <c r="G19" s="43"/>
      <c r="H19" s="43"/>
      <c r="I19" s="44"/>
    </row>
    <row r="20" spans="2:9" ht="12.75">
      <c r="B20" s="21"/>
      <c r="C20" s="23"/>
      <c r="D20" s="23"/>
      <c r="E20" s="42"/>
      <c r="F20" s="42"/>
      <c r="G20" s="43"/>
      <c r="H20" s="43"/>
      <c r="I20" s="44"/>
    </row>
    <row r="21" spans="2:9" ht="12.75">
      <c r="B21" s="21"/>
      <c r="C21" s="22"/>
      <c r="D21" s="22"/>
      <c r="E21" s="42"/>
      <c r="F21" s="42"/>
      <c r="G21" s="43"/>
      <c r="H21" s="43"/>
      <c r="I21" s="44"/>
    </row>
    <row r="22" spans="2:9" ht="12.75">
      <c r="B22" s="21"/>
      <c r="C22" s="23"/>
      <c r="D22" s="23"/>
      <c r="E22" s="42"/>
      <c r="F22" s="42"/>
      <c r="G22" s="43"/>
      <c r="H22" s="43"/>
      <c r="I22" s="44"/>
    </row>
    <row r="23" spans="2:9" ht="12.75">
      <c r="B23" s="21"/>
      <c r="C23" s="23"/>
      <c r="D23" s="23"/>
      <c r="E23" s="42"/>
      <c r="F23" s="42"/>
      <c r="G23" s="43"/>
      <c r="H23" s="43"/>
      <c r="I23" s="44"/>
    </row>
    <row r="24" spans="2:9" ht="12.75">
      <c r="B24" s="21"/>
      <c r="C24" s="23"/>
      <c r="D24" s="23"/>
      <c r="E24" s="42"/>
      <c r="F24" s="42"/>
      <c r="G24" s="43"/>
      <c r="H24" s="43"/>
      <c r="I24" s="44"/>
    </row>
    <row r="25" spans="2:9" ht="12.75">
      <c r="B25" s="21"/>
      <c r="C25" s="22"/>
      <c r="D25" s="22"/>
      <c r="E25" s="42"/>
      <c r="F25" s="42"/>
      <c r="G25" s="43"/>
      <c r="H25" s="43"/>
      <c r="I25" s="44"/>
    </row>
    <row r="26" spans="2:9" ht="12.75">
      <c r="B26" s="21"/>
      <c r="C26" s="22"/>
      <c r="D26" s="22"/>
      <c r="E26" s="42"/>
      <c r="F26" s="42"/>
      <c r="G26" s="43"/>
      <c r="H26" s="43"/>
      <c r="I26" s="44"/>
    </row>
    <row r="27" spans="2:9" ht="12.75">
      <c r="B27" s="21"/>
      <c r="C27" s="22"/>
      <c r="D27" s="23"/>
      <c r="E27" s="42"/>
      <c r="F27" s="42"/>
      <c r="G27" s="43"/>
      <c r="H27" s="43"/>
      <c r="I27" s="44"/>
    </row>
    <row r="28" spans="2:9" ht="12.75">
      <c r="B28" s="21"/>
      <c r="C28" s="22"/>
      <c r="D28" s="23"/>
      <c r="E28" s="42"/>
      <c r="F28" s="42"/>
      <c r="G28" s="43"/>
      <c r="H28" s="43"/>
      <c r="I28" s="44"/>
    </row>
    <row r="29" spans="2:9" ht="12.75">
      <c r="B29" s="21"/>
      <c r="C29" s="22"/>
      <c r="D29" s="22"/>
      <c r="E29" s="42"/>
      <c r="F29" s="42"/>
      <c r="G29" s="43"/>
      <c r="H29" s="43"/>
      <c r="I29" s="44"/>
    </row>
    <row r="30" spans="5:9" ht="12.75">
      <c r="E30" s="44"/>
      <c r="F30" s="44"/>
      <c r="G30" s="43"/>
      <c r="H30" s="43"/>
      <c r="I30" s="44"/>
    </row>
    <row r="31" spans="5:9" ht="12.75">
      <c r="E31" s="44"/>
      <c r="F31" s="44"/>
      <c r="G31" s="43"/>
      <c r="H31" s="43"/>
      <c r="I31" s="44"/>
    </row>
    <row r="32" spans="5:9" ht="12.75">
      <c r="E32" s="44"/>
      <c r="F32" s="44"/>
      <c r="G32" s="43"/>
      <c r="H32" s="43"/>
      <c r="I32" s="44"/>
    </row>
  </sheetData>
  <sheetProtection sheet="1" objects="1" scenarios="1"/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2"/>
  <dimension ref="A1:BJ38"/>
  <sheetViews>
    <sheetView workbookViewId="0" topLeftCell="A1">
      <selection activeCell="BP19" sqref="BP19"/>
    </sheetView>
  </sheetViews>
  <sheetFormatPr defaultColWidth="11.421875" defaultRowHeight="12.75"/>
  <cols>
    <col min="1" max="10" width="1.57421875" style="48" customWidth="1"/>
    <col min="11" max="11" width="3.8515625" style="48" customWidth="1"/>
    <col min="12" max="66" width="1.57421875" style="48" customWidth="1"/>
    <col min="67" max="16384" width="11.421875" style="48" customWidth="1"/>
  </cols>
  <sheetData>
    <row r="1" spans="1:60" ht="12.75">
      <c r="A1" s="49" t="s">
        <v>398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ht="12.75" customHeight="1" hidden="1">
      <c r="A2" s="50" t="b">
        <f>IF(#REF!=3,1,0)</f>
        <v>0</v>
      </c>
      <c r="B2" s="50" t="b">
        <f>IF(#REF!=3,1,0)</f>
        <v>0</v>
      </c>
      <c r="C2" s="50" t="b">
        <f>IF(#REF!=3,1,0)</f>
        <v>0</v>
      </c>
      <c r="D2" s="50" t="b">
        <f>IF(#REF!=3,1,0)</f>
        <v>0</v>
      </c>
      <c r="E2" s="50" t="b">
        <f>IF(#REF!=3,1,0)</f>
        <v>0</v>
      </c>
      <c r="F2" s="50" t="b">
        <f>IF(#REF!=3,1,0)</f>
        <v>0</v>
      </c>
      <c r="G2" s="50" t="b">
        <f>IF(#REF!=3,1,0)</f>
        <v>0</v>
      </c>
      <c r="H2" s="50" t="b">
        <f>IF(#REF!=3,1,0)</f>
        <v>0</v>
      </c>
      <c r="I2" s="50" t="b">
        <f>IF(#REF!=3,1,0)</f>
        <v>0</v>
      </c>
      <c r="J2" s="50" t="b">
        <f>IF(#REF!=3,1,0)</f>
        <v>0</v>
      </c>
      <c r="K2" s="50" t="b">
        <f>IF(#REF!=3,1,0)</f>
        <v>0</v>
      </c>
      <c r="L2" s="50" t="b">
        <f>IF(#REF!=3,1,0)</f>
        <v>0</v>
      </c>
      <c r="M2" s="50"/>
      <c r="N2" s="50" t="b">
        <f>IF(#REF!=3,1,0)</f>
        <v>0</v>
      </c>
      <c r="O2" s="50" t="b">
        <f>IF(#REF!=3,1,0)</f>
        <v>0</v>
      </c>
      <c r="P2" s="50" t="b">
        <f>IF(#REF!=3,1,0)</f>
        <v>0</v>
      </c>
      <c r="Q2" s="50" t="b">
        <f>IF(#REF!=3,1,0)</f>
        <v>0</v>
      </c>
      <c r="R2" s="50" t="b">
        <f>IF(#REF!=3,1,0)</f>
        <v>0</v>
      </c>
      <c r="S2" s="50" t="b">
        <f>IF(#REF!=3,1,0)</f>
        <v>0</v>
      </c>
      <c r="T2" s="50" t="b">
        <f>IF(#REF!=3,1,0)</f>
        <v>0</v>
      </c>
      <c r="U2" s="50" t="b">
        <f>IF(#REF!=3,1,0)</f>
        <v>0</v>
      </c>
      <c r="V2" s="50" t="b">
        <f>IF(#REF!=3,1,0)</f>
        <v>0</v>
      </c>
      <c r="W2" s="50" t="b">
        <f>IF(#REF!=3,1,0)</f>
        <v>0</v>
      </c>
      <c r="X2" s="50" t="b">
        <f>IF(#REF!=3,1,0)</f>
        <v>0</v>
      </c>
      <c r="Y2" s="50" t="b">
        <f>IF(#REF!=3,1,0)</f>
        <v>0</v>
      </c>
      <c r="Z2" s="51" t="e">
        <f>#REF!*2.5+#REF!-#REF!</f>
        <v>#REF!</v>
      </c>
      <c r="AA2" s="51" t="e">
        <f>#REF!*2.5+#REF!-#REF!</f>
        <v>#REF!</v>
      </c>
      <c r="AB2" s="51" t="e">
        <f>#REF!*2.5+#REF!-#REF!</f>
        <v>#REF!</v>
      </c>
      <c r="AC2" s="51" t="e">
        <f>#REF!*2.5+#REF!-#REF!</f>
        <v>#REF!</v>
      </c>
      <c r="AD2" s="50"/>
      <c r="AE2" s="50"/>
      <c r="AF2" s="50" t="b">
        <f>IF(#REF!=3,1,0)</f>
        <v>0</v>
      </c>
      <c r="AG2" s="50" t="b">
        <f>IF(#REF!=3,1,0)</f>
        <v>0</v>
      </c>
      <c r="AH2" s="50" t="b">
        <f>IF(#REF!=3,1,0)</f>
        <v>0</v>
      </c>
      <c r="AI2" s="50" t="b">
        <f>IF(#REF!=3,1,0)</f>
        <v>0</v>
      </c>
      <c r="AJ2" s="50" t="b">
        <f>IF(#REF!=3,1,0)</f>
        <v>0</v>
      </c>
      <c r="AK2" s="50" t="b">
        <f>IF(#REF!=3,1,0)</f>
        <v>0</v>
      </c>
      <c r="AL2" s="50" t="b">
        <f>IF(#REF!=3,1,0)</f>
        <v>0</v>
      </c>
      <c r="AM2" s="50" t="b">
        <f>IF(#REF!=3,1,0)</f>
        <v>0</v>
      </c>
      <c r="AN2" s="50" t="b">
        <f>IF(#REF!=3,1,0)</f>
        <v>0</v>
      </c>
      <c r="AO2" s="50" t="b">
        <f>IF(#REF!=3,1,0)</f>
        <v>0</v>
      </c>
      <c r="AP2" s="50" t="b">
        <f>IF(#REF!=3,1,0)</f>
        <v>0</v>
      </c>
      <c r="AQ2" s="50" t="b">
        <f>IF(#REF!=3,1,0)</f>
        <v>0</v>
      </c>
      <c r="AR2" s="50"/>
      <c r="AS2" s="50" t="b">
        <f>IF(#REF!=3,1,0)</f>
        <v>0</v>
      </c>
      <c r="AT2" s="50" t="b">
        <f>IF(#REF!=3,1,0)</f>
        <v>0</v>
      </c>
      <c r="AU2" s="50" t="b">
        <f>IF(#REF!=3,1,0)</f>
        <v>0</v>
      </c>
      <c r="AV2" s="50" t="b">
        <f>IF(#REF!=3,1,0)</f>
        <v>0</v>
      </c>
      <c r="AW2" s="50" t="b">
        <f>IF(#REF!=3,1,0)</f>
        <v>0</v>
      </c>
      <c r="AX2" s="50" t="b">
        <f>IF(#REF!=3,1,0)</f>
        <v>0</v>
      </c>
      <c r="AY2" s="50" t="b">
        <f>IF(#REF!=3,1,0)</f>
        <v>0</v>
      </c>
      <c r="AZ2" s="50" t="b">
        <f>IF(#REF!=3,1,0)</f>
        <v>0</v>
      </c>
      <c r="BA2" s="50" t="b">
        <f>IF(#REF!=3,1,0)</f>
        <v>0</v>
      </c>
      <c r="BB2" s="50" t="b">
        <f>IF(#REF!=3,1,0)</f>
        <v>0</v>
      </c>
      <c r="BC2" s="50" t="b">
        <f>IF(#REF!=3,1,0)</f>
        <v>0</v>
      </c>
      <c r="BD2" s="50" t="b">
        <f>IF(#REF!=3,1,0)</f>
        <v>0</v>
      </c>
      <c r="BE2" s="51" t="e">
        <f>#REF!*2.5+#REF!-#REF!</f>
        <v>#REF!</v>
      </c>
      <c r="BF2" s="51" t="e">
        <f>#REF!*2.5+#REF!-#REF!</f>
        <v>#REF!</v>
      </c>
      <c r="BG2" s="51" t="e">
        <f>#REF!*2.5+#REF!-#REF!</f>
        <v>#REF!</v>
      </c>
      <c r="BH2" s="51" t="e">
        <f>#REF!*2.5+#REF!-#REF!</f>
        <v>#REF!</v>
      </c>
    </row>
    <row r="3" spans="1:60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1"/>
      <c r="AB3" s="51"/>
      <c r="AC3" s="51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51"/>
      <c r="BG3" s="51"/>
      <c r="BH3" s="51"/>
    </row>
    <row r="4" spans="1:60" ht="1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2" customHeight="1">
      <c r="A5" s="52"/>
      <c r="B5" s="53"/>
      <c r="C5" s="52" t="s">
        <v>384</v>
      </c>
      <c r="D5" s="53"/>
      <c r="E5" s="53"/>
      <c r="F5" s="53"/>
      <c r="G5" s="53"/>
      <c r="H5" s="53"/>
      <c r="I5" s="53"/>
      <c r="J5" s="53"/>
      <c r="K5" s="54"/>
      <c r="L5" s="50"/>
      <c r="M5" s="50"/>
      <c r="N5" s="52" t="s">
        <v>384</v>
      </c>
      <c r="O5" s="53"/>
      <c r="P5" s="53"/>
      <c r="Q5" s="53"/>
      <c r="R5" s="53"/>
      <c r="S5" s="53"/>
      <c r="T5" s="53"/>
      <c r="U5" s="55"/>
      <c r="V5" s="55"/>
      <c r="W5" s="56"/>
      <c r="X5" s="50"/>
      <c r="Y5" s="50"/>
      <c r="Z5" s="50"/>
      <c r="AA5" s="50"/>
      <c r="AB5" s="50"/>
      <c r="AC5" s="50"/>
      <c r="AD5" s="50"/>
      <c r="AE5" s="50"/>
      <c r="AF5" s="50"/>
      <c r="AG5" s="57"/>
      <c r="AH5" s="57"/>
      <c r="AI5" s="57"/>
      <c r="AJ5" s="50"/>
      <c r="AK5" s="50"/>
      <c r="AL5" s="50"/>
      <c r="AM5" s="50"/>
      <c r="AN5" s="50"/>
      <c r="AO5" s="50"/>
      <c r="AP5" s="50"/>
      <c r="AQ5" s="50"/>
      <c r="AR5" s="50"/>
      <c r="AS5" s="57"/>
      <c r="AT5" s="57"/>
      <c r="AU5" s="57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0" ht="12" customHeight="1">
      <c r="A6" s="58"/>
      <c r="B6" s="58"/>
      <c r="C6" s="58"/>
      <c r="D6" s="58"/>
      <c r="E6" s="58"/>
      <c r="F6" s="58"/>
      <c r="G6" s="59"/>
      <c r="H6" s="59"/>
      <c r="I6" s="60">
        <v>3</v>
      </c>
      <c r="J6" s="61" t="s">
        <v>133</v>
      </c>
      <c r="K6" s="62">
        <v>1</v>
      </c>
      <c r="L6" s="50"/>
      <c r="M6" s="50"/>
      <c r="N6" s="50"/>
      <c r="O6" s="50"/>
      <c r="P6" s="50"/>
      <c r="Q6" s="50"/>
      <c r="R6" s="50"/>
      <c r="S6" s="50"/>
      <c r="T6" s="50"/>
      <c r="U6" s="63">
        <v>3</v>
      </c>
      <c r="V6" s="64" t="s">
        <v>133</v>
      </c>
      <c r="W6" s="65">
        <v>0</v>
      </c>
      <c r="X6" s="50"/>
      <c r="Y6" s="50"/>
      <c r="Z6" s="50"/>
      <c r="AA6" s="50"/>
      <c r="AB6" s="50"/>
      <c r="AC6" s="50"/>
      <c r="AD6" s="50"/>
      <c r="AE6" s="50"/>
      <c r="AF6" s="50"/>
      <c r="AG6" s="57"/>
      <c r="AH6" s="57"/>
      <c r="AI6" s="57"/>
      <c r="AJ6" s="50"/>
      <c r="AK6" s="50"/>
      <c r="AL6" s="50"/>
      <c r="AM6" s="50"/>
      <c r="AN6" s="50"/>
      <c r="AO6" s="50"/>
      <c r="AP6" s="50"/>
      <c r="AQ6" s="50"/>
      <c r="AR6" s="50"/>
      <c r="AS6" s="57"/>
      <c r="AT6" s="57"/>
      <c r="AU6" s="57"/>
      <c r="AV6" s="50"/>
      <c r="AW6" s="50"/>
      <c r="AX6" s="66"/>
      <c r="AZ6" s="50"/>
      <c r="BA6" s="50"/>
      <c r="BB6" s="50"/>
      <c r="BC6" s="50"/>
      <c r="BD6" s="50"/>
      <c r="BE6" s="50"/>
      <c r="BF6" s="50"/>
      <c r="BG6" s="50"/>
      <c r="BH6" s="50"/>
    </row>
    <row r="7" spans="1:60" ht="12" customHeight="1">
      <c r="A7" s="52"/>
      <c r="B7" s="53"/>
      <c r="C7" s="52" t="s">
        <v>390</v>
      </c>
      <c r="D7" s="53"/>
      <c r="E7" s="53"/>
      <c r="F7" s="53"/>
      <c r="G7" s="53"/>
      <c r="H7" s="53"/>
      <c r="I7" s="55"/>
      <c r="J7" s="55"/>
      <c r="K7" s="56"/>
      <c r="L7" s="50"/>
      <c r="M7" s="50"/>
      <c r="N7" s="67"/>
      <c r="O7" s="68"/>
      <c r="P7" s="50"/>
      <c r="Q7" s="50"/>
      <c r="R7" s="50"/>
      <c r="S7" s="50"/>
      <c r="T7" s="50"/>
      <c r="U7" s="69"/>
      <c r="V7" s="70"/>
      <c r="W7" s="71"/>
      <c r="X7" s="50"/>
      <c r="Y7" s="50"/>
      <c r="Z7" s="50"/>
      <c r="AA7" s="52" t="s">
        <v>384</v>
      </c>
      <c r="AB7" s="53"/>
      <c r="AC7" s="53"/>
      <c r="AD7" s="53"/>
      <c r="AE7" s="53"/>
      <c r="AF7" s="53"/>
      <c r="AG7" s="55"/>
      <c r="AH7" s="55"/>
      <c r="AI7" s="55"/>
      <c r="AJ7" s="54"/>
      <c r="AK7" s="50"/>
      <c r="AL7" s="50"/>
      <c r="AM7" s="50"/>
      <c r="AN7" s="50"/>
      <c r="AO7" s="50"/>
      <c r="AP7" s="50"/>
      <c r="AQ7" s="50"/>
      <c r="AR7" s="50"/>
      <c r="AS7" s="57"/>
      <c r="AT7" s="57"/>
      <c r="AU7" s="57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1:60" ht="12" customHeight="1">
      <c r="A8" s="50"/>
      <c r="B8" s="50"/>
      <c r="C8" s="50"/>
      <c r="D8" s="50"/>
      <c r="E8" s="50"/>
      <c r="F8" s="50"/>
      <c r="G8" s="50"/>
      <c r="H8" s="50"/>
      <c r="I8" s="57"/>
      <c r="J8" s="57"/>
      <c r="K8" s="57"/>
      <c r="L8" s="50"/>
      <c r="M8" s="50"/>
      <c r="N8" s="50"/>
      <c r="O8" s="50"/>
      <c r="P8" s="50"/>
      <c r="Q8" s="50"/>
      <c r="R8" s="50"/>
      <c r="S8" s="50"/>
      <c r="T8" s="50"/>
      <c r="U8" s="72"/>
      <c r="V8" s="73"/>
      <c r="W8" s="74"/>
      <c r="X8" s="50"/>
      <c r="Y8" s="50"/>
      <c r="Z8" s="50"/>
      <c r="AA8" s="75"/>
      <c r="AB8" s="50"/>
      <c r="AC8" s="50"/>
      <c r="AD8" s="50"/>
      <c r="AE8" s="50"/>
      <c r="AF8" s="50"/>
      <c r="AG8" s="57"/>
      <c r="AH8" s="63"/>
      <c r="AI8" s="64"/>
      <c r="AJ8" s="76"/>
      <c r="AK8" s="50"/>
      <c r="AL8" s="50"/>
      <c r="AM8" s="50"/>
      <c r="AN8" s="50"/>
      <c r="AO8" s="50"/>
      <c r="AP8" s="50"/>
      <c r="AQ8" s="50"/>
      <c r="AR8" s="50"/>
      <c r="AS8" s="57"/>
      <c r="AT8" s="57"/>
      <c r="AU8" s="57"/>
      <c r="AV8" s="50"/>
      <c r="AW8" s="50"/>
      <c r="AX8" s="66"/>
      <c r="AY8" s="50"/>
      <c r="AZ8" s="50"/>
      <c r="BA8" s="50"/>
      <c r="BB8" s="50"/>
      <c r="BC8" s="50"/>
      <c r="BD8" s="50"/>
      <c r="BE8" s="50"/>
      <c r="BF8" s="50"/>
      <c r="BG8" s="50"/>
      <c r="BH8" s="50"/>
    </row>
    <row r="9" spans="1:62" ht="12" customHeight="1">
      <c r="A9" s="52"/>
      <c r="B9" s="53"/>
      <c r="C9" s="52" t="s">
        <v>394</v>
      </c>
      <c r="D9" s="53"/>
      <c r="E9" s="53"/>
      <c r="F9" s="53"/>
      <c r="G9" s="53"/>
      <c r="H9" s="53"/>
      <c r="I9" s="55"/>
      <c r="J9" s="55"/>
      <c r="K9" s="56"/>
      <c r="L9" s="50"/>
      <c r="M9" s="50"/>
      <c r="N9" s="52" t="s">
        <v>392</v>
      </c>
      <c r="O9" s="53"/>
      <c r="P9" s="53"/>
      <c r="Q9" s="53"/>
      <c r="R9" s="53"/>
      <c r="S9" s="53"/>
      <c r="T9" s="53"/>
      <c r="U9" s="55"/>
      <c r="V9" s="55"/>
      <c r="W9" s="56"/>
      <c r="X9" s="50"/>
      <c r="Y9" s="50"/>
      <c r="Z9" s="59"/>
      <c r="AA9" s="68"/>
      <c r="AB9" s="50"/>
      <c r="AC9" s="50"/>
      <c r="AD9" s="50"/>
      <c r="AE9" s="50"/>
      <c r="AF9" s="50"/>
      <c r="AG9" s="77"/>
      <c r="AH9" s="78"/>
      <c r="AI9" s="77"/>
      <c r="AJ9" s="79"/>
      <c r="AK9" s="50"/>
      <c r="AL9" s="50"/>
      <c r="AM9" s="50"/>
      <c r="AN9" s="50"/>
      <c r="AO9" s="50"/>
      <c r="AP9" s="50"/>
      <c r="AQ9" s="50"/>
      <c r="AR9" s="50"/>
      <c r="AS9" s="57"/>
      <c r="AT9" s="57"/>
      <c r="AU9" s="57"/>
      <c r="AV9" s="50"/>
      <c r="AW9" s="50"/>
      <c r="AX9" s="52" t="s">
        <v>389</v>
      </c>
      <c r="AY9" s="53"/>
      <c r="AZ9" s="53"/>
      <c r="BA9" s="53"/>
      <c r="BB9" s="53"/>
      <c r="BC9" s="53"/>
      <c r="BD9" s="53"/>
      <c r="BE9" s="53"/>
      <c r="BF9" s="53"/>
      <c r="BG9" s="53"/>
      <c r="BH9" s="54"/>
      <c r="BI9" s="50"/>
      <c r="BJ9" s="50"/>
    </row>
    <row r="10" spans="1:62" ht="12" customHeight="1">
      <c r="A10" s="58"/>
      <c r="B10" s="58"/>
      <c r="C10" s="58"/>
      <c r="D10" s="58"/>
      <c r="E10" s="58"/>
      <c r="F10" s="58"/>
      <c r="G10" s="59"/>
      <c r="H10" s="59"/>
      <c r="I10" s="60">
        <v>0</v>
      </c>
      <c r="J10" s="61" t="s">
        <v>133</v>
      </c>
      <c r="K10" s="62">
        <v>3</v>
      </c>
      <c r="L10" s="50"/>
      <c r="M10" s="50"/>
      <c r="N10" s="50"/>
      <c r="O10" s="50"/>
      <c r="P10" s="50"/>
      <c r="Q10" s="50"/>
      <c r="R10" s="50"/>
      <c r="S10" s="50"/>
      <c r="T10" s="50"/>
      <c r="U10" s="57"/>
      <c r="V10" s="57"/>
      <c r="W10" s="57"/>
      <c r="X10" s="50"/>
      <c r="Y10" s="50"/>
      <c r="Z10" s="50"/>
      <c r="AA10" s="50"/>
      <c r="AB10" s="50"/>
      <c r="AC10" s="50"/>
      <c r="AD10" s="50"/>
      <c r="AE10" s="50"/>
      <c r="AF10" s="50"/>
      <c r="AG10" s="57"/>
      <c r="AH10" s="80">
        <v>1</v>
      </c>
      <c r="AI10" s="57"/>
      <c r="AJ10" s="79"/>
      <c r="AK10" s="50"/>
      <c r="AL10" s="50"/>
      <c r="AM10" s="50"/>
      <c r="AN10" s="50"/>
      <c r="AO10" s="50"/>
      <c r="AP10" s="50"/>
      <c r="AQ10" s="50"/>
      <c r="AR10" s="50"/>
      <c r="AS10" s="57"/>
      <c r="AT10" s="57"/>
      <c r="AU10" s="57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</row>
    <row r="11" spans="1:62" ht="12" customHeight="1">
      <c r="A11" s="52"/>
      <c r="B11" s="53"/>
      <c r="C11" s="20"/>
      <c r="D11" s="53" t="s">
        <v>392</v>
      </c>
      <c r="E11" s="53"/>
      <c r="F11" s="53"/>
      <c r="G11" s="53"/>
      <c r="H11" s="53"/>
      <c r="I11" s="55"/>
      <c r="J11" s="55"/>
      <c r="K11" s="56"/>
      <c r="L11" s="50"/>
      <c r="M11" s="50"/>
      <c r="N11" s="50"/>
      <c r="O11" s="50"/>
      <c r="P11" s="50"/>
      <c r="Q11" s="50"/>
      <c r="R11" s="50"/>
      <c r="S11" s="50"/>
      <c r="T11" s="50"/>
      <c r="U11" s="57"/>
      <c r="V11" s="57"/>
      <c r="W11" s="57"/>
      <c r="X11" s="50"/>
      <c r="Y11" s="50"/>
      <c r="Z11" s="50"/>
      <c r="AA11" s="81"/>
      <c r="AB11" s="50"/>
      <c r="AC11" s="50"/>
      <c r="AD11" s="50"/>
      <c r="AE11" s="50"/>
      <c r="AF11" s="50"/>
      <c r="AG11" s="57"/>
      <c r="AH11" s="80" t="s">
        <v>133</v>
      </c>
      <c r="AI11" s="57"/>
      <c r="AJ11" s="79"/>
      <c r="AK11" s="50"/>
      <c r="AL11" s="50"/>
      <c r="AM11" s="50"/>
      <c r="AN11" s="50"/>
      <c r="AO11" s="50"/>
      <c r="AP11" s="50"/>
      <c r="AQ11" s="50"/>
      <c r="AR11" s="50"/>
      <c r="AS11" s="57"/>
      <c r="AT11" s="57"/>
      <c r="AU11" s="57"/>
      <c r="AV11" s="50"/>
      <c r="AW11" s="50"/>
      <c r="AX11" s="52" t="s">
        <v>384</v>
      </c>
      <c r="AY11" s="53"/>
      <c r="AZ11" s="53"/>
      <c r="BA11" s="53"/>
      <c r="BB11" s="53"/>
      <c r="BC11" s="53"/>
      <c r="BD11" s="53"/>
      <c r="BE11" s="53"/>
      <c r="BF11" s="53"/>
      <c r="BG11" s="53"/>
      <c r="BH11" s="54"/>
      <c r="BI11" s="50"/>
      <c r="BJ11" s="50"/>
    </row>
    <row r="12" spans="1:62" ht="12" customHeight="1">
      <c r="A12" s="50"/>
      <c r="B12" s="50"/>
      <c r="C12" s="50"/>
      <c r="D12" s="50"/>
      <c r="E12" s="50"/>
      <c r="F12" s="50"/>
      <c r="G12" s="50"/>
      <c r="H12" s="50"/>
      <c r="I12" s="57"/>
      <c r="J12" s="57"/>
      <c r="K12" s="57"/>
      <c r="L12" s="50"/>
      <c r="M12" s="50"/>
      <c r="N12" s="50"/>
      <c r="O12" s="50"/>
      <c r="P12" s="50"/>
      <c r="Q12" s="50"/>
      <c r="R12" s="50"/>
      <c r="S12" s="50"/>
      <c r="T12" s="50"/>
      <c r="U12" s="57"/>
      <c r="V12" s="57"/>
      <c r="W12" s="57"/>
      <c r="X12" s="50"/>
      <c r="Y12" s="50"/>
      <c r="Z12" s="50"/>
      <c r="AA12" s="50"/>
      <c r="AB12" s="50"/>
      <c r="AC12" s="50"/>
      <c r="AD12" s="50"/>
      <c r="AE12" s="50"/>
      <c r="AF12" s="50"/>
      <c r="AG12" s="57"/>
      <c r="AH12" s="80">
        <v>3</v>
      </c>
      <c r="AI12" s="57"/>
      <c r="AJ12" s="79"/>
      <c r="AK12" s="50"/>
      <c r="AL12" s="50"/>
      <c r="AM12" s="81"/>
      <c r="AN12" s="50"/>
      <c r="AO12" s="50"/>
      <c r="AP12" s="50"/>
      <c r="AQ12" s="50"/>
      <c r="AR12" s="50"/>
      <c r="AS12" s="57"/>
      <c r="AT12" s="57"/>
      <c r="AU12" s="57"/>
      <c r="AV12" s="50"/>
      <c r="AW12" s="50"/>
      <c r="AX12" s="52" t="s">
        <v>392</v>
      </c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50"/>
      <c r="BJ12" s="50"/>
    </row>
    <row r="13" spans="1:62" ht="12" customHeight="1">
      <c r="A13" s="52"/>
      <c r="B13" s="53"/>
      <c r="C13" s="20"/>
      <c r="D13" s="53" t="s">
        <v>397</v>
      </c>
      <c r="E13" s="53"/>
      <c r="F13" s="53"/>
      <c r="G13" s="53"/>
      <c r="H13" s="53"/>
      <c r="I13" s="55"/>
      <c r="J13" s="55"/>
      <c r="K13" s="56"/>
      <c r="L13" s="50"/>
      <c r="M13" s="50"/>
      <c r="N13" s="20"/>
      <c r="O13" s="53" t="s">
        <v>386</v>
      </c>
      <c r="P13" s="53"/>
      <c r="Q13" s="53"/>
      <c r="R13" s="53"/>
      <c r="S13" s="53"/>
      <c r="T13" s="53"/>
      <c r="U13" s="55"/>
      <c r="V13" s="55"/>
      <c r="W13" s="56"/>
      <c r="X13" s="50"/>
      <c r="Y13" s="50"/>
      <c r="Z13" s="50"/>
      <c r="AA13" s="50"/>
      <c r="AB13" s="50"/>
      <c r="AC13" s="50"/>
      <c r="AD13" s="50"/>
      <c r="AE13" s="50"/>
      <c r="AF13" s="50"/>
      <c r="AG13" s="57"/>
      <c r="AH13" s="80"/>
      <c r="AI13" s="57"/>
      <c r="AJ13" s="79"/>
      <c r="AK13" s="59"/>
      <c r="AL13" s="59"/>
      <c r="AM13" s="68"/>
      <c r="AN13" s="50"/>
      <c r="AO13" s="50"/>
      <c r="AP13" s="50"/>
      <c r="AQ13" s="50"/>
      <c r="AR13" s="50"/>
      <c r="AS13" s="77"/>
      <c r="AT13" s="70"/>
      <c r="AU13" s="77"/>
      <c r="AV13" s="50"/>
      <c r="AW13" s="50"/>
      <c r="AX13" s="52" t="s">
        <v>386</v>
      </c>
      <c r="AY13" s="53"/>
      <c r="AZ13" s="53"/>
      <c r="BA13" s="53"/>
      <c r="BB13" s="53"/>
      <c r="BC13" s="53"/>
      <c r="BD13" s="53"/>
      <c r="BE13" s="53"/>
      <c r="BF13" s="53"/>
      <c r="BG13" s="53"/>
      <c r="BH13" s="54"/>
      <c r="BI13" s="50"/>
      <c r="BJ13" s="50"/>
    </row>
    <row r="14" spans="1:62" ht="12" customHeight="1">
      <c r="A14" s="58"/>
      <c r="B14" s="58"/>
      <c r="C14" s="58"/>
      <c r="D14" s="58"/>
      <c r="E14" s="58"/>
      <c r="F14" s="58"/>
      <c r="G14" s="59"/>
      <c r="H14" s="59"/>
      <c r="I14" s="60">
        <v>0</v>
      </c>
      <c r="J14" s="61" t="s">
        <v>133</v>
      </c>
      <c r="K14" s="62">
        <v>3</v>
      </c>
      <c r="L14" s="50"/>
      <c r="M14" s="50"/>
      <c r="N14" s="50"/>
      <c r="O14" s="68"/>
      <c r="P14" s="50"/>
      <c r="Q14" s="50"/>
      <c r="R14" s="50"/>
      <c r="S14" s="50"/>
      <c r="T14" s="50"/>
      <c r="U14" s="63">
        <v>0</v>
      </c>
      <c r="V14" s="64" t="s">
        <v>133</v>
      </c>
      <c r="W14" s="65">
        <v>3</v>
      </c>
      <c r="X14" s="50"/>
      <c r="Y14" s="50"/>
      <c r="Z14" s="50"/>
      <c r="AA14" s="50"/>
      <c r="AB14" s="50"/>
      <c r="AC14" s="50"/>
      <c r="AD14" s="50"/>
      <c r="AE14" s="50"/>
      <c r="AF14" s="50"/>
      <c r="AG14" s="57"/>
      <c r="AH14" s="72"/>
      <c r="AI14" s="73"/>
      <c r="AJ14" s="82"/>
      <c r="AK14" s="50"/>
      <c r="AL14" s="50"/>
      <c r="AM14" s="50"/>
      <c r="AN14" s="50"/>
      <c r="AO14" s="50"/>
      <c r="AP14" s="50"/>
      <c r="AQ14" s="50"/>
      <c r="AR14" s="50"/>
      <c r="AS14" s="57"/>
      <c r="AT14" s="57"/>
      <c r="AU14" s="57"/>
      <c r="AV14" s="50"/>
      <c r="AW14" s="50"/>
      <c r="AX14" s="140"/>
      <c r="AY14" s="141"/>
      <c r="AZ14" s="141"/>
      <c r="BA14" s="141"/>
      <c r="BB14" s="141"/>
      <c r="BC14" s="141"/>
      <c r="BD14" s="141"/>
      <c r="BE14" s="141"/>
      <c r="BF14" s="141"/>
      <c r="BG14" s="141"/>
      <c r="BH14" s="82"/>
      <c r="BI14" s="50"/>
      <c r="BJ14" s="50"/>
    </row>
    <row r="15" spans="1:62" ht="12" customHeight="1">
      <c r="A15" s="52"/>
      <c r="B15" s="53"/>
      <c r="C15" s="20"/>
      <c r="D15" s="53" t="s">
        <v>386</v>
      </c>
      <c r="E15" s="53"/>
      <c r="F15" s="53"/>
      <c r="G15" s="53"/>
      <c r="H15" s="53"/>
      <c r="I15" s="55"/>
      <c r="J15" s="55"/>
      <c r="K15" s="56"/>
      <c r="L15" s="50"/>
      <c r="M15" s="50"/>
      <c r="N15" s="67"/>
      <c r="O15" s="68"/>
      <c r="P15" s="50"/>
      <c r="Q15" s="50"/>
      <c r="R15" s="50"/>
      <c r="S15" s="50"/>
      <c r="T15" s="50"/>
      <c r="U15" s="83"/>
      <c r="V15" s="70"/>
      <c r="W15" s="71"/>
      <c r="X15" s="50"/>
      <c r="Y15" s="50"/>
      <c r="Z15" s="50"/>
      <c r="AA15" s="52" t="s">
        <v>389</v>
      </c>
      <c r="AB15" s="53"/>
      <c r="AC15" s="53"/>
      <c r="AD15" s="53"/>
      <c r="AE15" s="53"/>
      <c r="AF15" s="53"/>
      <c r="AG15" s="55"/>
      <c r="AH15" s="55"/>
      <c r="AI15" s="55"/>
      <c r="AJ15" s="54"/>
      <c r="AK15" s="50"/>
      <c r="AL15" s="50"/>
      <c r="AM15" s="50"/>
      <c r="AN15" s="50"/>
      <c r="AO15" s="50"/>
      <c r="AP15" s="50"/>
      <c r="AQ15" s="50"/>
      <c r="AR15" s="50"/>
      <c r="AS15" s="57"/>
      <c r="AT15" s="57"/>
      <c r="AU15" s="57"/>
      <c r="AV15" s="50"/>
      <c r="AW15" s="50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50"/>
      <c r="BJ15" s="50"/>
    </row>
    <row r="16" spans="1:62" ht="12" customHeight="1">
      <c r="A16" s="50"/>
      <c r="B16" s="50"/>
      <c r="C16" s="50"/>
      <c r="D16" s="50"/>
      <c r="E16" s="50"/>
      <c r="F16" s="50"/>
      <c r="G16" s="50"/>
      <c r="H16" s="50"/>
      <c r="I16" s="57"/>
      <c r="J16" s="57"/>
      <c r="K16" s="57"/>
      <c r="L16" s="50"/>
      <c r="M16" s="50"/>
      <c r="N16" s="50"/>
      <c r="O16" s="50"/>
      <c r="P16" s="50"/>
      <c r="Q16" s="50"/>
      <c r="R16" s="50"/>
      <c r="S16" s="50"/>
      <c r="T16" s="50"/>
      <c r="U16" s="84"/>
      <c r="V16" s="85"/>
      <c r="W16" s="86"/>
      <c r="X16" s="50"/>
      <c r="Y16" s="50"/>
      <c r="Z16" s="50"/>
      <c r="AA16" s="50"/>
      <c r="AB16" s="50"/>
      <c r="AC16" s="50"/>
      <c r="AD16" s="50"/>
      <c r="AE16" s="50"/>
      <c r="AF16" s="50"/>
      <c r="AG16" s="57"/>
      <c r="AH16" s="57"/>
      <c r="AI16" s="57"/>
      <c r="AJ16" s="50"/>
      <c r="AK16" s="50"/>
      <c r="AL16" s="50"/>
      <c r="AM16" s="50"/>
      <c r="AN16" s="50"/>
      <c r="AO16" s="50"/>
      <c r="AP16" s="50"/>
      <c r="AQ16" s="50"/>
      <c r="AR16" s="50"/>
      <c r="AS16" s="57"/>
      <c r="AT16" s="57"/>
      <c r="AU16" s="57"/>
      <c r="AV16" s="50"/>
      <c r="AW16" s="50"/>
      <c r="AX16" s="52"/>
      <c r="AY16" s="53"/>
      <c r="AZ16" s="53"/>
      <c r="BA16" s="53"/>
      <c r="BB16" s="53"/>
      <c r="BC16" s="53"/>
      <c r="BD16" s="53"/>
      <c r="BE16" s="53"/>
      <c r="BF16" s="53"/>
      <c r="BG16" s="53"/>
      <c r="BH16" s="54"/>
      <c r="BI16" s="50"/>
      <c r="BJ16" s="50"/>
    </row>
    <row r="17" spans="1:62" ht="12" customHeight="1">
      <c r="A17" s="52"/>
      <c r="B17" s="53"/>
      <c r="C17" s="52" t="s">
        <v>385</v>
      </c>
      <c r="D17" s="53"/>
      <c r="E17" s="53"/>
      <c r="F17" s="53"/>
      <c r="G17" s="53"/>
      <c r="H17" s="53"/>
      <c r="I17" s="55"/>
      <c r="J17" s="55"/>
      <c r="K17" s="56"/>
      <c r="L17" s="50"/>
      <c r="M17" s="50"/>
      <c r="N17" s="52" t="s">
        <v>389</v>
      </c>
      <c r="O17" s="53"/>
      <c r="P17" s="53"/>
      <c r="Q17" s="53"/>
      <c r="R17" s="53"/>
      <c r="S17" s="53"/>
      <c r="T17" s="53"/>
      <c r="U17" s="55"/>
      <c r="V17" s="55"/>
      <c r="W17" s="56"/>
      <c r="X17" s="50"/>
      <c r="Y17" s="50"/>
      <c r="Z17" s="50"/>
      <c r="AA17" s="50"/>
      <c r="AB17" s="50"/>
      <c r="AC17" s="50"/>
      <c r="AD17" s="50"/>
      <c r="AE17" s="50"/>
      <c r="AF17" s="50"/>
      <c r="AG17" s="57"/>
      <c r="AH17" s="57"/>
      <c r="AI17" s="57"/>
      <c r="AJ17" s="50"/>
      <c r="AK17" s="50"/>
      <c r="AL17" s="50"/>
      <c r="AM17" s="50"/>
      <c r="AN17" s="50"/>
      <c r="AO17" s="50"/>
      <c r="AP17" s="50"/>
      <c r="AQ17" s="50"/>
      <c r="AR17" s="50"/>
      <c r="AS17" s="57"/>
      <c r="AT17" s="57"/>
      <c r="AU17" s="57"/>
      <c r="AV17" s="50"/>
      <c r="AW17" s="50"/>
      <c r="AX17" s="52"/>
      <c r="AY17" s="87"/>
      <c r="AZ17" s="53"/>
      <c r="BA17" s="87"/>
      <c r="BB17" s="87"/>
      <c r="BC17" s="87"/>
      <c r="BD17" s="87"/>
      <c r="BE17" s="87"/>
      <c r="BF17" s="87"/>
      <c r="BG17" s="87"/>
      <c r="BH17" s="88"/>
      <c r="BI17" s="89"/>
      <c r="BJ17" s="89"/>
    </row>
    <row r="18" spans="1:62" ht="12" customHeight="1">
      <c r="A18" s="58"/>
      <c r="B18" s="58"/>
      <c r="C18" s="58"/>
      <c r="D18" s="58"/>
      <c r="E18" s="58"/>
      <c r="F18" s="58"/>
      <c r="G18" s="59"/>
      <c r="H18" s="59"/>
      <c r="I18" s="60">
        <v>0</v>
      </c>
      <c r="J18" s="90" t="s">
        <v>133</v>
      </c>
      <c r="K18" s="62">
        <v>3</v>
      </c>
      <c r="L18" s="50"/>
      <c r="M18" s="50"/>
      <c r="N18" s="50"/>
      <c r="O18" s="50"/>
      <c r="P18" s="50"/>
      <c r="Q18" s="50"/>
      <c r="R18" s="50"/>
      <c r="S18" s="50"/>
      <c r="T18" s="50"/>
      <c r="U18" s="70"/>
      <c r="V18" s="70"/>
      <c r="W18" s="70"/>
      <c r="X18" s="50"/>
      <c r="Y18" s="50"/>
      <c r="Z18" s="50"/>
      <c r="AA18" s="50"/>
      <c r="AB18" s="50"/>
      <c r="AC18" s="50"/>
      <c r="AD18" s="50"/>
      <c r="AE18" s="50"/>
      <c r="AF18" s="50"/>
      <c r="AG18" s="57"/>
      <c r="AH18" s="57"/>
      <c r="AI18" s="57"/>
      <c r="AJ18" s="50"/>
      <c r="AK18" s="50"/>
      <c r="AL18" s="50"/>
      <c r="AM18" s="50"/>
      <c r="AN18" s="50"/>
      <c r="AO18" s="50"/>
      <c r="AP18" s="50"/>
      <c r="AQ18" s="50"/>
      <c r="AR18" s="50"/>
      <c r="AS18" s="57"/>
      <c r="AT18" s="57"/>
      <c r="AU18" s="57"/>
      <c r="AV18" s="50"/>
      <c r="AW18" s="50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</row>
    <row r="19" spans="1:62" ht="12" customHeight="1">
      <c r="A19" s="52"/>
      <c r="B19" s="53"/>
      <c r="C19" s="52" t="s">
        <v>389</v>
      </c>
      <c r="D19" s="53"/>
      <c r="E19" s="53"/>
      <c r="F19" s="53"/>
      <c r="G19" s="53"/>
      <c r="H19" s="53"/>
      <c r="I19" s="55"/>
      <c r="J19" s="55"/>
      <c r="K19" s="56"/>
      <c r="L19" s="50"/>
      <c r="M19" s="50"/>
      <c r="N19" s="50"/>
      <c r="O19" s="50"/>
      <c r="P19" s="50"/>
      <c r="Q19" s="50"/>
      <c r="R19" s="50"/>
      <c r="S19" s="50"/>
      <c r="T19" s="50"/>
      <c r="U19" s="70"/>
      <c r="V19" s="70"/>
      <c r="W19" s="70"/>
      <c r="X19" s="50"/>
      <c r="Y19" s="50"/>
      <c r="Z19" s="50"/>
      <c r="AA19" s="50"/>
      <c r="AB19" s="50"/>
      <c r="AC19" s="50"/>
      <c r="AD19" s="50"/>
      <c r="AE19" s="50"/>
      <c r="AF19" s="50"/>
      <c r="AG19" s="57"/>
      <c r="AH19" s="57"/>
      <c r="AI19" s="57"/>
      <c r="AJ19" s="50"/>
      <c r="AK19" s="50"/>
      <c r="AL19" s="50"/>
      <c r="AM19" s="50"/>
      <c r="AN19" s="50"/>
      <c r="AO19" s="50"/>
      <c r="AP19" s="50"/>
      <c r="AQ19" s="50"/>
      <c r="AR19" s="50"/>
      <c r="AS19" s="57"/>
      <c r="AT19" s="57"/>
      <c r="AU19" s="57"/>
      <c r="AV19" s="50"/>
      <c r="AW19" s="50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</row>
    <row r="20" spans="1:62" ht="12" customHeight="1">
      <c r="A20" s="50"/>
      <c r="B20" s="50"/>
      <c r="C20" s="50"/>
      <c r="D20" s="50"/>
      <c r="E20" s="50"/>
      <c r="F20" s="50"/>
      <c r="G20" s="50"/>
      <c r="H20" s="50"/>
      <c r="I20" s="57"/>
      <c r="J20" s="57"/>
      <c r="K20" s="57"/>
      <c r="L20" s="50"/>
      <c r="M20" s="50"/>
      <c r="N20" s="50"/>
      <c r="O20" s="50"/>
      <c r="P20" s="50"/>
      <c r="Q20" s="50"/>
      <c r="R20" s="50"/>
      <c r="S20" s="50"/>
      <c r="T20" s="50"/>
      <c r="U20" s="70"/>
      <c r="V20" s="70"/>
      <c r="W20" s="70"/>
      <c r="X20" s="50"/>
      <c r="Y20" s="50"/>
      <c r="Z20" s="50"/>
      <c r="AA20" s="50"/>
      <c r="AB20" s="50"/>
      <c r="AC20" s="50"/>
      <c r="AD20" s="50"/>
      <c r="AE20" s="50"/>
      <c r="AF20" s="50"/>
      <c r="AG20" s="57"/>
      <c r="AH20" s="57"/>
      <c r="AI20" s="57"/>
      <c r="AJ20" s="50"/>
      <c r="AK20" s="50"/>
      <c r="AL20" s="50"/>
      <c r="AM20" s="50"/>
      <c r="AN20" s="50"/>
      <c r="AO20" s="50"/>
      <c r="AP20" s="50"/>
      <c r="AQ20" s="50"/>
      <c r="AR20" s="50"/>
      <c r="AS20" s="57"/>
      <c r="AT20" s="57"/>
      <c r="AU20" s="57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</row>
    <row r="21" spans="1:62" ht="12" customHeight="1">
      <c r="A21" s="50"/>
      <c r="B21" s="50"/>
      <c r="C21" s="50"/>
      <c r="D21" s="50"/>
      <c r="E21" s="50"/>
      <c r="F21" s="50"/>
      <c r="G21" s="50"/>
      <c r="H21" s="50"/>
      <c r="I21" s="57"/>
      <c r="J21" s="57"/>
      <c r="K21" s="57"/>
      <c r="L21" s="50"/>
      <c r="M21" s="50"/>
      <c r="N21" s="50"/>
      <c r="O21" s="50"/>
      <c r="P21" s="50"/>
      <c r="Q21" s="50"/>
      <c r="R21" s="50"/>
      <c r="S21" s="50"/>
      <c r="T21" s="50"/>
      <c r="U21" s="57"/>
      <c r="V21" s="57"/>
      <c r="W21" s="57"/>
      <c r="X21" s="50"/>
      <c r="Y21" s="50"/>
      <c r="Z21" s="50"/>
      <c r="AA21" s="50"/>
      <c r="AB21" s="50"/>
      <c r="AC21" s="50"/>
      <c r="AD21" s="50"/>
      <c r="AE21" s="50"/>
      <c r="AF21" s="50"/>
      <c r="AG21" s="57"/>
      <c r="AH21" s="57"/>
      <c r="AI21" s="57"/>
      <c r="AJ21" s="50"/>
      <c r="AK21" s="50"/>
      <c r="AL21" s="50"/>
      <c r="AM21" s="50"/>
      <c r="AN21" s="50"/>
      <c r="AO21" s="50"/>
      <c r="AP21" s="50"/>
      <c r="AQ21" s="50"/>
      <c r="AR21" s="50"/>
      <c r="AS21" s="57"/>
      <c r="AT21" s="57"/>
      <c r="AU21" s="57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</row>
    <row r="22" spans="1:62" ht="12" customHeight="1">
      <c r="A22" s="59"/>
      <c r="B22" s="59"/>
      <c r="C22" s="59"/>
      <c r="D22" s="59"/>
      <c r="E22" s="59"/>
      <c r="F22" s="59"/>
      <c r="G22" s="59"/>
      <c r="H22" s="59"/>
      <c r="I22" s="91"/>
      <c r="J22" s="92"/>
      <c r="K22" s="91"/>
      <c r="L22" s="50"/>
      <c r="M22" s="50"/>
      <c r="N22" s="50"/>
      <c r="O22" s="50"/>
      <c r="P22" s="50"/>
      <c r="Q22" s="50"/>
      <c r="R22" s="50"/>
      <c r="S22" s="50"/>
      <c r="T22" s="50"/>
      <c r="U22" s="70"/>
      <c r="V22" s="70"/>
      <c r="W22" s="70"/>
      <c r="X22" s="50"/>
      <c r="Y22" s="50"/>
      <c r="Z22" s="50"/>
      <c r="AA22" s="50"/>
      <c r="AB22" s="50"/>
      <c r="AC22" s="50"/>
      <c r="AD22" s="50"/>
      <c r="AE22" s="50"/>
      <c r="AF22" s="50"/>
      <c r="AG22" s="57"/>
      <c r="AH22" s="57"/>
      <c r="AI22" s="57"/>
      <c r="AJ22" s="50"/>
      <c r="AK22" s="50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50"/>
      <c r="AW22" s="50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</row>
    <row r="23" spans="1:62" ht="12" customHeight="1">
      <c r="A23" s="50"/>
      <c r="B23" s="50"/>
      <c r="C23" s="50"/>
      <c r="D23" s="50"/>
      <c r="E23" s="50"/>
      <c r="F23" s="50"/>
      <c r="G23" s="50"/>
      <c r="H23" s="50"/>
      <c r="I23" s="57"/>
      <c r="J23" s="57"/>
      <c r="K23" s="57"/>
      <c r="L23" s="50"/>
      <c r="M23" s="50"/>
      <c r="N23" s="59"/>
      <c r="O23" s="68"/>
      <c r="P23" s="50"/>
      <c r="Q23" s="50"/>
      <c r="R23" s="50"/>
      <c r="S23" s="50"/>
      <c r="T23" s="50"/>
      <c r="U23" s="77"/>
      <c r="V23" s="70"/>
      <c r="W23" s="77"/>
      <c r="X23" s="50"/>
      <c r="Y23" s="50"/>
      <c r="Z23" s="50"/>
      <c r="AA23" s="50"/>
      <c r="AB23" s="50"/>
      <c r="AC23" s="50"/>
      <c r="AD23" s="50"/>
      <c r="AE23" s="50"/>
      <c r="AF23" s="50"/>
      <c r="AG23" s="57"/>
      <c r="AH23" s="57"/>
      <c r="AI23" s="57"/>
      <c r="AJ23" s="50"/>
      <c r="AK23" s="50"/>
      <c r="AL23" s="89"/>
      <c r="AM23" s="89"/>
      <c r="AN23" s="89"/>
      <c r="AO23" s="89"/>
      <c r="AP23" s="89"/>
      <c r="AQ23" s="89"/>
      <c r="AR23" s="89"/>
      <c r="AS23" s="89"/>
      <c r="AT23" s="89"/>
      <c r="AU23" s="50"/>
      <c r="AV23" s="50"/>
      <c r="AW23" s="50"/>
      <c r="AX23" s="50"/>
      <c r="AY23" s="93" t="s">
        <v>355</v>
      </c>
      <c r="AZ23" s="89"/>
      <c r="BA23" s="89"/>
      <c r="BB23" s="89"/>
      <c r="BC23" s="89"/>
      <c r="BD23" s="89"/>
      <c r="BE23" s="89"/>
      <c r="BF23" s="89"/>
      <c r="BG23" s="89"/>
      <c r="BH23" s="89"/>
      <c r="BI23" s="50"/>
      <c r="BJ23" s="50"/>
    </row>
    <row r="24" spans="1:62" ht="12" customHeight="1">
      <c r="A24" s="50"/>
      <c r="B24" s="50"/>
      <c r="C24" s="50"/>
      <c r="D24" s="50"/>
      <c r="E24" s="50"/>
      <c r="F24" s="50"/>
      <c r="G24" s="50"/>
      <c r="H24" s="50"/>
      <c r="I24" s="57"/>
      <c r="J24" s="57"/>
      <c r="K24" s="57"/>
      <c r="L24" s="50"/>
      <c r="M24" s="50"/>
      <c r="N24" s="50"/>
      <c r="O24" s="50"/>
      <c r="P24" s="50"/>
      <c r="Q24" s="50"/>
      <c r="R24" s="50"/>
      <c r="S24" s="50"/>
      <c r="T24" s="50"/>
      <c r="U24" s="57"/>
      <c r="V24" s="57"/>
      <c r="W24" s="57"/>
      <c r="X24" s="50"/>
      <c r="Y24" s="50"/>
      <c r="Z24" s="50"/>
      <c r="AA24" s="75"/>
      <c r="AB24" s="50"/>
      <c r="AC24" s="50"/>
      <c r="AD24" s="50"/>
      <c r="AE24" s="50"/>
      <c r="AF24" s="50"/>
      <c r="AG24" s="57"/>
      <c r="AH24" s="57"/>
      <c r="AI24" s="57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2" t="s">
        <v>392</v>
      </c>
      <c r="AZ24" s="53"/>
      <c r="BA24" s="53"/>
      <c r="BB24" s="53"/>
      <c r="BC24" s="53"/>
      <c r="BD24" s="53"/>
      <c r="BE24" s="53"/>
      <c r="BF24" s="53"/>
      <c r="BG24" s="53"/>
      <c r="BH24" s="54"/>
      <c r="BI24" s="50"/>
      <c r="BJ24" s="50"/>
    </row>
    <row r="25" spans="1:62" ht="12" customHeight="1">
      <c r="A25" s="50"/>
      <c r="B25" s="50"/>
      <c r="C25" s="50"/>
      <c r="D25" s="50"/>
      <c r="E25" s="50"/>
      <c r="F25" s="50"/>
      <c r="G25" s="50"/>
      <c r="H25" s="50"/>
      <c r="I25" s="57"/>
      <c r="J25" s="57"/>
      <c r="K25" s="57"/>
      <c r="L25" s="50"/>
      <c r="M25" s="50"/>
      <c r="N25" s="50"/>
      <c r="O25" s="50"/>
      <c r="P25" s="50"/>
      <c r="Q25" s="50"/>
      <c r="R25" s="50"/>
      <c r="S25" s="50"/>
      <c r="T25" s="50"/>
      <c r="U25" s="57"/>
      <c r="V25" s="57"/>
      <c r="W25" s="57"/>
      <c r="X25" s="50"/>
      <c r="Y25" s="50"/>
      <c r="Z25" s="59"/>
      <c r="AA25" s="68"/>
      <c r="AB25" s="50"/>
      <c r="AC25" s="50"/>
      <c r="AD25" s="50"/>
      <c r="AE25" s="50"/>
      <c r="AF25" s="50"/>
      <c r="AG25" s="94"/>
      <c r="AH25" s="70"/>
      <c r="AI25" s="94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89"/>
      <c r="AZ25" s="89"/>
      <c r="BA25" s="89"/>
      <c r="BB25" s="89"/>
      <c r="BC25" s="89"/>
      <c r="BD25" s="89"/>
      <c r="BE25" s="89"/>
      <c r="BF25" s="95">
        <v>3</v>
      </c>
      <c r="BG25" s="50"/>
      <c r="BH25" s="79"/>
      <c r="BI25" s="50"/>
      <c r="BJ25" s="50"/>
    </row>
    <row r="26" spans="1:62" ht="12" customHeight="1">
      <c r="A26" s="59"/>
      <c r="B26" s="59"/>
      <c r="C26" s="59"/>
      <c r="D26" s="59"/>
      <c r="E26" s="59"/>
      <c r="F26" s="59"/>
      <c r="G26" s="59"/>
      <c r="H26" s="59"/>
      <c r="I26" s="91"/>
      <c r="J26" s="92"/>
      <c r="K26" s="91"/>
      <c r="L26" s="50"/>
      <c r="M26" s="50"/>
      <c r="N26" s="50"/>
      <c r="O26" s="50"/>
      <c r="P26" s="50"/>
      <c r="Q26" s="50"/>
      <c r="R26" s="50"/>
      <c r="S26" s="50"/>
      <c r="T26" s="50"/>
      <c r="U26" s="57"/>
      <c r="V26" s="57"/>
      <c r="W26" s="57"/>
      <c r="X26" s="50"/>
      <c r="Y26" s="50"/>
      <c r="Z26" s="89"/>
      <c r="AA26" s="89"/>
      <c r="AB26" s="89"/>
      <c r="AC26" s="89"/>
      <c r="AD26" s="89"/>
      <c r="AE26" s="89"/>
      <c r="AF26" s="89"/>
      <c r="AG26" s="96"/>
      <c r="AH26" s="96"/>
      <c r="AI26" s="96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9"/>
      <c r="AZ26" s="68"/>
      <c r="BA26" s="50"/>
      <c r="BB26" s="50"/>
      <c r="BC26" s="50"/>
      <c r="BD26" s="50"/>
      <c r="BE26" s="50"/>
      <c r="BF26" s="142">
        <v>0.125</v>
      </c>
      <c r="BG26" s="98"/>
      <c r="BH26" s="99"/>
      <c r="BI26" s="50"/>
      <c r="BJ26" s="50"/>
    </row>
    <row r="27" spans="1:62" ht="12" customHeight="1">
      <c r="A27" s="50"/>
      <c r="B27" s="50"/>
      <c r="C27" s="50"/>
      <c r="D27" s="50"/>
      <c r="E27" s="50"/>
      <c r="F27" s="50"/>
      <c r="G27" s="50"/>
      <c r="H27" s="50"/>
      <c r="I27" s="57"/>
      <c r="J27" s="57"/>
      <c r="K27" s="57"/>
      <c r="L27" s="50"/>
      <c r="M27" s="50"/>
      <c r="N27" s="89"/>
      <c r="O27" s="89"/>
      <c r="P27" s="89"/>
      <c r="Q27" s="89"/>
      <c r="R27" s="89"/>
      <c r="S27" s="89"/>
      <c r="T27" s="89"/>
      <c r="U27" s="96"/>
      <c r="V27" s="96"/>
      <c r="W27" s="96"/>
      <c r="X27" s="50"/>
      <c r="Y27" s="50"/>
      <c r="Z27" s="89"/>
      <c r="AA27" s="89"/>
      <c r="AB27" s="89"/>
      <c r="AC27" s="89"/>
      <c r="AD27" s="89"/>
      <c r="AE27" s="89"/>
      <c r="AF27" s="89"/>
      <c r="AG27" s="96"/>
      <c r="AH27" s="96"/>
      <c r="AI27" s="96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89"/>
      <c r="AX27" s="50"/>
      <c r="AY27" s="89"/>
      <c r="AZ27" s="89"/>
      <c r="BA27" s="89"/>
      <c r="BB27" s="89"/>
      <c r="BC27" s="89"/>
      <c r="BD27" s="89"/>
      <c r="BE27" s="89"/>
      <c r="BF27" s="100">
        <v>0</v>
      </c>
      <c r="BG27" s="89"/>
      <c r="BH27" s="101"/>
      <c r="BI27" s="50"/>
      <c r="BJ27" s="50"/>
    </row>
    <row r="28" spans="1:62" ht="12" customHeight="1">
      <c r="A28" s="89"/>
      <c r="B28" s="89"/>
      <c r="C28" s="89"/>
      <c r="D28" s="89"/>
      <c r="E28" s="89"/>
      <c r="F28" s="89"/>
      <c r="G28" s="89"/>
      <c r="H28" s="89"/>
      <c r="I28" s="96"/>
      <c r="J28" s="96"/>
      <c r="K28" s="96"/>
      <c r="L28" s="89"/>
      <c r="M28" s="89"/>
      <c r="N28" s="89"/>
      <c r="O28" s="89"/>
      <c r="P28" s="89"/>
      <c r="Q28" s="89"/>
      <c r="R28" s="89"/>
      <c r="S28" s="89"/>
      <c r="T28" s="89"/>
      <c r="U28" s="96"/>
      <c r="V28" s="96"/>
      <c r="W28" s="96"/>
      <c r="X28" s="89"/>
      <c r="Y28" s="89"/>
      <c r="Z28" s="89"/>
      <c r="AA28" s="89"/>
      <c r="AB28" s="89"/>
      <c r="AC28" s="89"/>
      <c r="AD28" s="89"/>
      <c r="AE28" s="89"/>
      <c r="AF28" s="89"/>
      <c r="AG28" s="96"/>
      <c r="AH28" s="96"/>
      <c r="AI28" s="96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53" t="s">
        <v>386</v>
      </c>
      <c r="AZ28" s="53"/>
      <c r="BA28" s="53"/>
      <c r="BB28" s="53"/>
      <c r="BC28" s="53"/>
      <c r="BD28" s="53"/>
      <c r="BE28" s="53"/>
      <c r="BF28" s="53"/>
      <c r="BG28" s="53"/>
      <c r="BH28" s="54"/>
      <c r="BI28" s="89"/>
      <c r="BJ28" s="89"/>
    </row>
    <row r="29" spans="1:61" ht="12" customHeight="1">
      <c r="A29" s="50"/>
      <c r="B29" s="50"/>
      <c r="C29" s="50"/>
      <c r="D29" s="50"/>
      <c r="E29" s="50"/>
      <c r="F29" s="50"/>
      <c r="G29" s="50"/>
      <c r="H29" s="50"/>
      <c r="I29" s="57"/>
      <c r="J29" s="57"/>
      <c r="K29" s="57"/>
      <c r="L29" s="89"/>
      <c r="M29" s="89"/>
      <c r="N29" s="50"/>
      <c r="O29" s="50"/>
      <c r="P29" s="50"/>
      <c r="Q29" s="50"/>
      <c r="R29" s="50"/>
      <c r="S29" s="50"/>
      <c r="T29" s="50"/>
      <c r="U29" s="57"/>
      <c r="V29" s="57"/>
      <c r="W29" s="57"/>
      <c r="X29" s="89"/>
      <c r="Y29" s="89"/>
      <c r="Z29" s="50"/>
      <c r="AA29" s="50"/>
      <c r="AB29" s="50"/>
      <c r="AC29" s="50"/>
      <c r="AD29" s="50"/>
      <c r="AE29" s="50"/>
      <c r="AF29" s="50"/>
      <c r="AG29" s="57"/>
      <c r="AH29" s="57"/>
      <c r="AI29" s="57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BB29" s="89"/>
      <c r="BC29" s="89"/>
      <c r="BD29" s="89"/>
      <c r="BE29" s="89"/>
      <c r="BF29" s="89"/>
      <c r="BG29" s="89"/>
      <c r="BH29" s="89"/>
      <c r="BI29" s="89"/>
    </row>
    <row r="30" spans="1:61" ht="12" customHeight="1">
      <c r="A30" s="59"/>
      <c r="B30" s="59"/>
      <c r="C30" s="59"/>
      <c r="D30" s="59"/>
      <c r="E30" s="59"/>
      <c r="F30" s="59"/>
      <c r="G30" s="59"/>
      <c r="H30" s="59"/>
      <c r="I30" s="91"/>
      <c r="J30" s="92"/>
      <c r="K30" s="91"/>
      <c r="L30" s="89"/>
      <c r="M30" s="89"/>
      <c r="N30" s="89"/>
      <c r="O30" s="89"/>
      <c r="P30" s="89"/>
      <c r="Q30" s="89"/>
      <c r="R30" s="89"/>
      <c r="S30" s="89"/>
      <c r="T30" s="89"/>
      <c r="U30" s="96"/>
      <c r="V30" s="96"/>
      <c r="W30" s="96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P30" s="89"/>
      <c r="AQ30" s="89"/>
      <c r="AR30" s="89"/>
      <c r="BC30" s="89"/>
      <c r="BD30" s="89"/>
      <c r="BE30" s="89"/>
      <c r="BF30" s="89"/>
      <c r="BG30" s="89"/>
      <c r="BH30" s="89"/>
      <c r="BI30" s="89"/>
    </row>
    <row r="31" spans="1:61" ht="12" customHeight="1">
      <c r="A31" s="50"/>
      <c r="B31" s="50"/>
      <c r="C31" s="50"/>
      <c r="D31" s="50"/>
      <c r="E31" s="50"/>
      <c r="F31" s="50"/>
      <c r="G31" s="50"/>
      <c r="H31" s="50"/>
      <c r="I31" s="57"/>
      <c r="J31" s="57"/>
      <c r="K31" s="57"/>
      <c r="L31" s="89"/>
      <c r="M31" s="89"/>
      <c r="N31" s="59"/>
      <c r="O31" s="68"/>
      <c r="P31" s="50"/>
      <c r="Q31" s="50"/>
      <c r="R31" s="50"/>
      <c r="S31" s="50"/>
      <c r="T31" s="50"/>
      <c r="U31" s="77"/>
      <c r="V31" s="70"/>
      <c r="W31" s="77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P31" s="89"/>
      <c r="AQ31" s="89"/>
      <c r="AR31" s="89"/>
      <c r="BC31" s="89"/>
      <c r="BD31" s="89"/>
      <c r="BE31" s="89"/>
      <c r="BF31" s="89"/>
      <c r="BG31" s="89"/>
      <c r="BH31" s="89"/>
      <c r="BI31" s="89"/>
    </row>
    <row r="32" spans="1:61" ht="12" customHeight="1">
      <c r="A32" s="89"/>
      <c r="B32" s="89"/>
      <c r="C32" s="89"/>
      <c r="D32" s="89"/>
      <c r="E32" s="89"/>
      <c r="F32" s="89"/>
      <c r="G32" s="89"/>
      <c r="H32" s="89"/>
      <c r="I32" s="96"/>
      <c r="J32" s="96"/>
      <c r="K32" s="96"/>
      <c r="L32" s="89"/>
      <c r="M32" s="89"/>
      <c r="N32" s="89"/>
      <c r="O32" s="89"/>
      <c r="P32" s="89"/>
      <c r="Q32" s="89"/>
      <c r="R32" s="89"/>
      <c r="S32" s="89"/>
      <c r="T32" s="89"/>
      <c r="U32" s="96"/>
      <c r="V32" s="96"/>
      <c r="W32" s="96"/>
      <c r="X32" s="89"/>
      <c r="Y32" s="89"/>
      <c r="Z32" s="89"/>
      <c r="AA32" s="89"/>
      <c r="AB32" s="89"/>
      <c r="AC32" s="89"/>
      <c r="AD32" s="89"/>
      <c r="AE32" s="89"/>
      <c r="AF32" s="102"/>
      <c r="AG32" s="103"/>
      <c r="AH32" s="103"/>
      <c r="AI32" s="103"/>
      <c r="AJ32" s="103"/>
      <c r="AK32" s="103"/>
      <c r="AL32" s="103"/>
      <c r="AM32" s="103"/>
      <c r="AN32" s="104"/>
      <c r="AO32" s="98"/>
      <c r="AP32" s="98"/>
      <c r="AQ32" s="104"/>
      <c r="AR32" s="98"/>
      <c r="AS32" s="98"/>
      <c r="AT32" s="104"/>
      <c r="AU32" s="98"/>
      <c r="AV32" s="98"/>
      <c r="AW32" s="104"/>
      <c r="AX32" s="98"/>
      <c r="AY32" s="98"/>
      <c r="AZ32" s="98"/>
      <c r="BA32" s="70"/>
      <c r="BB32" s="70"/>
      <c r="BC32" s="98"/>
      <c r="BD32" s="70"/>
      <c r="BE32" s="70"/>
      <c r="BF32" s="98"/>
      <c r="BG32" s="70"/>
      <c r="BH32" s="70"/>
      <c r="BI32" s="89"/>
    </row>
    <row r="33" spans="1:61" ht="12" customHeight="1">
      <c r="A33" s="50"/>
      <c r="B33" s="50"/>
      <c r="C33" s="50"/>
      <c r="D33" s="50"/>
      <c r="E33" s="50"/>
      <c r="F33" s="50"/>
      <c r="G33" s="50"/>
      <c r="H33" s="50"/>
      <c r="I33" s="57"/>
      <c r="J33" s="57"/>
      <c r="K33" s="57"/>
      <c r="L33" s="89"/>
      <c r="M33" s="89"/>
      <c r="N33" s="50"/>
      <c r="O33" s="50"/>
      <c r="P33" s="50"/>
      <c r="Q33" s="50"/>
      <c r="R33" s="50"/>
      <c r="S33" s="50"/>
      <c r="T33" s="50"/>
      <c r="U33" s="57"/>
      <c r="V33" s="57"/>
      <c r="W33" s="57"/>
      <c r="X33" s="89"/>
      <c r="Y33" s="89"/>
      <c r="Z33" s="89"/>
      <c r="AA33" s="89"/>
      <c r="AB33" s="89"/>
      <c r="AC33" s="89"/>
      <c r="AD33" s="89"/>
      <c r="AE33" s="89"/>
      <c r="AF33" s="50"/>
      <c r="AG33" s="50"/>
      <c r="AH33" s="50"/>
      <c r="AI33" s="50"/>
      <c r="AJ33" s="50"/>
      <c r="AK33" s="50"/>
      <c r="AL33" s="50"/>
      <c r="AM33" s="50"/>
      <c r="AN33" s="105"/>
      <c r="AO33" s="105"/>
      <c r="AP33" s="105"/>
      <c r="AQ33" s="106"/>
      <c r="AR33" s="105"/>
      <c r="AS33" s="106"/>
      <c r="AT33" s="106"/>
      <c r="AU33" s="105"/>
      <c r="AV33" s="106"/>
      <c r="AW33" s="106"/>
      <c r="AX33" s="105"/>
      <c r="AY33" s="106"/>
      <c r="AZ33" s="92"/>
      <c r="BA33" s="92"/>
      <c r="BB33" s="92"/>
      <c r="BC33" s="92"/>
      <c r="BD33" s="92"/>
      <c r="BE33" s="92"/>
      <c r="BF33" s="92"/>
      <c r="BG33" s="91"/>
      <c r="BH33" s="92"/>
      <c r="BI33" s="89"/>
    </row>
    <row r="34" spans="1:61" ht="12" customHeight="1">
      <c r="A34" s="59"/>
      <c r="B34" s="59"/>
      <c r="C34" s="59"/>
      <c r="D34" s="59"/>
      <c r="E34" s="59"/>
      <c r="F34" s="59"/>
      <c r="G34" s="59"/>
      <c r="H34" s="59"/>
      <c r="I34" s="91"/>
      <c r="J34" s="92"/>
      <c r="K34" s="91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50"/>
      <c r="AG34" s="50"/>
      <c r="AH34" s="50"/>
      <c r="AI34" s="50"/>
      <c r="AJ34" s="50"/>
      <c r="AK34" s="50"/>
      <c r="AL34" s="50"/>
      <c r="AM34" s="50"/>
      <c r="AN34" s="105"/>
      <c r="AO34" s="105"/>
      <c r="AP34" s="105"/>
      <c r="AQ34" s="105"/>
      <c r="AR34" s="105"/>
      <c r="AS34" s="105"/>
      <c r="AT34" s="106"/>
      <c r="AU34" s="105"/>
      <c r="AV34" s="106"/>
      <c r="AW34" s="106"/>
      <c r="AX34" s="105"/>
      <c r="AY34" s="106"/>
      <c r="AZ34" s="92"/>
      <c r="BA34" s="92"/>
      <c r="BB34" s="92"/>
      <c r="BC34" s="92"/>
      <c r="BD34" s="92"/>
      <c r="BE34" s="92"/>
      <c r="BF34" s="92"/>
      <c r="BG34" s="91"/>
      <c r="BH34" s="92"/>
      <c r="BI34" s="89"/>
    </row>
    <row r="35" spans="1:61" ht="12" customHeight="1">
      <c r="A35" s="50"/>
      <c r="B35" s="50"/>
      <c r="C35" s="50"/>
      <c r="D35" s="50"/>
      <c r="E35" s="50"/>
      <c r="F35" s="50"/>
      <c r="G35" s="50"/>
      <c r="H35" s="50"/>
      <c r="I35" s="57"/>
      <c r="J35" s="57"/>
      <c r="K35" s="57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50"/>
      <c r="AG35" s="50"/>
      <c r="AH35" s="50"/>
      <c r="AI35" s="50"/>
      <c r="AJ35" s="50"/>
      <c r="AK35" s="50"/>
      <c r="AL35" s="50"/>
      <c r="AM35" s="50"/>
      <c r="AN35" s="105"/>
      <c r="AO35" s="105"/>
      <c r="AP35" s="105"/>
      <c r="AQ35" s="105"/>
      <c r="AR35" s="105"/>
      <c r="AS35" s="105"/>
      <c r="AT35" s="105"/>
      <c r="AU35" s="105"/>
      <c r="AV35" s="105"/>
      <c r="AW35" s="106"/>
      <c r="AX35" s="105"/>
      <c r="AY35" s="106"/>
      <c r="AZ35" s="92"/>
      <c r="BA35" s="92"/>
      <c r="BB35" s="92"/>
      <c r="BC35" s="92"/>
      <c r="BD35" s="92"/>
      <c r="BE35" s="92"/>
      <c r="BF35" s="92"/>
      <c r="BG35" s="91"/>
      <c r="BH35" s="92"/>
      <c r="BI35" s="89"/>
    </row>
    <row r="36" spans="26:60" ht="12" customHeight="1"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92"/>
      <c r="BA36" s="92"/>
      <c r="BB36" s="92"/>
      <c r="BC36" s="92"/>
      <c r="BD36" s="92"/>
      <c r="BE36" s="92"/>
      <c r="BF36" s="92"/>
      <c r="BG36" s="91"/>
      <c r="BH36" s="92"/>
    </row>
    <row r="37" spans="32:60" ht="12.75" hidden="1">
      <c r="AF37" s="50"/>
      <c r="AG37" s="50"/>
      <c r="AH37" s="50"/>
      <c r="AI37" s="50"/>
      <c r="AJ37" s="50"/>
      <c r="AK37" s="50"/>
      <c r="AL37" s="50"/>
      <c r="AM37" s="50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50"/>
      <c r="BA37" s="50"/>
      <c r="BB37" s="50"/>
      <c r="BC37" s="50"/>
      <c r="BD37" s="50"/>
      <c r="BE37" s="51"/>
      <c r="BF37" s="51"/>
      <c r="BG37" s="51"/>
      <c r="BH37" s="51"/>
    </row>
    <row r="38" spans="40:51" ht="12.75"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</row>
  </sheetData>
  <mergeCells count="1">
    <mergeCell ref="A1:BH1"/>
  </mergeCells>
  <printOptions/>
  <pageMargins left="0.5798611111111112" right="0.3" top="0.5201388888888889" bottom="0.4701388888888889" header="0.37986111111111115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Y32"/>
  <sheetViews>
    <sheetView zoomScale="90" zoomScaleNormal="90" workbookViewId="0" topLeftCell="A1">
      <selection activeCell="F12" sqref="F12"/>
    </sheetView>
  </sheetViews>
  <sheetFormatPr defaultColWidth="11.421875" defaultRowHeight="12.75"/>
  <cols>
    <col min="1" max="1" width="15.7109375" style="0" customWidth="1"/>
    <col min="2" max="2" width="6.421875" style="0" customWidth="1"/>
    <col min="3" max="4" width="15.7109375" style="0" customWidth="1"/>
    <col min="5" max="5" width="6.28125" style="0" customWidth="1"/>
    <col min="6" max="6" width="6.421875" style="0" customWidth="1"/>
    <col min="7" max="8" width="2.140625" style="8" customWidth="1"/>
    <col min="9" max="9" width="3.7109375" style="0" customWidth="1"/>
    <col min="10" max="10" width="16.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8515625" style="0" customWidth="1"/>
    <col min="15" max="15" width="5.421875" style="0" customWidth="1"/>
    <col min="16" max="16" width="5.00390625" style="9" customWidth="1"/>
    <col min="17" max="17" width="4.57421875" style="0" customWidth="1"/>
    <col min="18" max="18" width="3.421875" style="0" customWidth="1"/>
    <col min="19" max="19" width="5.00390625" style="0" customWidth="1"/>
    <col min="20" max="20" width="4.57421875" style="0" customWidth="1"/>
    <col min="21" max="21" width="3.421875" style="0" customWidth="1"/>
    <col min="22" max="22" width="5.57421875" style="8" customWidth="1"/>
    <col min="23" max="25" width="0" style="0" hidden="1" customWidth="1"/>
  </cols>
  <sheetData>
    <row r="1" spans="1:25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Wagne</v>
      </c>
      <c r="L1" s="13" t="str">
        <f>LEFT(A3,5)</f>
        <v>Heck,</v>
      </c>
      <c r="M1" s="13" t="str">
        <f>LEFT(A4,5)</f>
        <v>Ernes</v>
      </c>
      <c r="N1" s="13" t="str">
        <f>LEFT(A5,5)</f>
        <v>Ringl</v>
      </c>
      <c r="O1" s="14" t="str">
        <f>LEFT(A6,5)</f>
        <v>Blum,</v>
      </c>
      <c r="P1" s="15" t="s">
        <v>84</v>
      </c>
      <c r="Q1" s="16" t="s">
        <v>85</v>
      </c>
      <c r="R1" s="17" t="s">
        <v>86</v>
      </c>
      <c r="S1" s="15" t="s">
        <v>87</v>
      </c>
      <c r="T1" s="16" t="s">
        <v>88</v>
      </c>
      <c r="U1" s="17" t="s">
        <v>86</v>
      </c>
      <c r="V1" s="18" t="s">
        <v>89</v>
      </c>
      <c r="W1" s="19"/>
      <c r="X1" s="19"/>
      <c r="Y1" s="19"/>
    </row>
    <row r="2" spans="1:25" ht="12.75">
      <c r="A2" s="20" t="s">
        <v>107</v>
      </c>
      <c r="B2" s="21" t="s">
        <v>91</v>
      </c>
      <c r="C2" s="22" t="str">
        <f>A4</f>
        <v>Ernesti,Ewald</v>
      </c>
      <c r="D2" s="23" t="str">
        <f>A5</f>
        <v>Ringler,Joscha</v>
      </c>
      <c r="E2" s="24">
        <v>0</v>
      </c>
      <c r="F2" s="24">
        <v>3</v>
      </c>
      <c r="G2" s="25">
        <f aca="true" t="shared" si="0" ref="G2:G11">IF(E2+F2&lt;1,"",IF(E2&gt;F2,1,0))</f>
        <v>0</v>
      </c>
      <c r="H2" s="25">
        <f aca="true" t="shared" si="1" ref="H2:H11">IF(E2+F2&lt;1,"",IF(E2&lt;F2,1,0))</f>
        <v>1</v>
      </c>
      <c r="J2" s="12" t="str">
        <f>A2</f>
        <v>Wagner,Paul</v>
      </c>
      <c r="K2" s="26"/>
      <c r="L2" s="27" t="str">
        <f>E6&amp;" : "&amp;F6</f>
        <v>2 : 3</v>
      </c>
      <c r="M2" s="27" t="str">
        <f>E9&amp;" : "&amp;F9</f>
        <v>3 : 0</v>
      </c>
      <c r="N2" s="27" t="str">
        <f>E11&amp;" : "&amp;F11</f>
        <v>3 : 0</v>
      </c>
      <c r="O2" s="28" t="str">
        <f>E3&amp;" : "&amp;F3</f>
        <v>1 : 3</v>
      </c>
      <c r="P2" s="29">
        <f>SUM(E6,E9,E11,E3)</f>
        <v>9</v>
      </c>
      <c r="Q2" s="27">
        <f>SUM(F6,F9,F11,F3)</f>
        <v>6</v>
      </c>
      <c r="R2" s="30">
        <f>P2-Q2</f>
        <v>3</v>
      </c>
      <c r="S2" s="29">
        <f>SUM(G6,G9,G11,G3)</f>
        <v>2</v>
      </c>
      <c r="T2" s="27">
        <f>SUM(H6,H9,H11,H3)</f>
        <v>2</v>
      </c>
      <c r="U2" s="30">
        <f>S2-T2</f>
        <v>0</v>
      </c>
      <c r="V2" s="31">
        <f>RANK(Y2,Y$2:Y$12,1)</f>
        <v>3</v>
      </c>
      <c r="W2" s="19">
        <f>RANK(R2,R$2:R$12)</f>
        <v>3</v>
      </c>
      <c r="X2" s="19">
        <f>RANK(U2,U$2:U$12)</f>
        <v>3</v>
      </c>
      <c r="Y2" s="19">
        <f>X2*10+W2</f>
        <v>33</v>
      </c>
    </row>
    <row r="3" spans="1:25" ht="12.75">
      <c r="A3" s="20" t="s">
        <v>108</v>
      </c>
      <c r="B3" s="21" t="s">
        <v>93</v>
      </c>
      <c r="C3" s="23" t="str">
        <f>A2</f>
        <v>Wagner,Paul</v>
      </c>
      <c r="D3" s="23" t="str">
        <f>A6</f>
        <v>Blum,Jonas</v>
      </c>
      <c r="E3" s="24">
        <v>1</v>
      </c>
      <c r="F3" s="24">
        <v>3</v>
      </c>
      <c r="G3" s="25">
        <f t="shared" si="0"/>
        <v>0</v>
      </c>
      <c r="H3" s="25">
        <f t="shared" si="1"/>
        <v>1</v>
      </c>
      <c r="J3" s="32" t="str">
        <f>A3</f>
        <v>Heck,Pascal</v>
      </c>
      <c r="K3" s="33" t="str">
        <f>F6&amp;" : "&amp;E6</f>
        <v>3 : 2</v>
      </c>
      <c r="L3" s="26"/>
      <c r="M3" s="33" t="str">
        <f>E4&amp;" : "&amp;F4</f>
        <v>3 : 0</v>
      </c>
      <c r="N3" s="33" t="str">
        <f>E8&amp;" : "&amp;F8</f>
        <v>3 : 0</v>
      </c>
      <c r="O3" s="34" t="str">
        <f>E10&amp;" : "&amp;F10</f>
        <v>1 : 3</v>
      </c>
      <c r="P3" s="35">
        <f>SUM(F6,E4,E8,E10)</f>
        <v>10</v>
      </c>
      <c r="Q3" s="33">
        <f>SUM(E6,F4,F8,F10)</f>
        <v>5</v>
      </c>
      <c r="R3" s="36">
        <f>P3-Q3</f>
        <v>5</v>
      </c>
      <c r="S3" s="35">
        <f>SUM(H6,G4,G8,G10)</f>
        <v>3</v>
      </c>
      <c r="T3" s="33">
        <f>SUM(G6,H4,H8,H10)</f>
        <v>1</v>
      </c>
      <c r="U3" s="36">
        <f>S3-T3</f>
        <v>2</v>
      </c>
      <c r="V3" s="37">
        <f>RANK(Y3,Y$2:Y$12,1)</f>
        <v>2</v>
      </c>
      <c r="W3" s="19">
        <f>RANK(R3,R$2:R$12)</f>
        <v>2</v>
      </c>
      <c r="X3" s="19">
        <f>RANK(U3,U$2:U$12)</f>
        <v>2</v>
      </c>
      <c r="Y3" s="19">
        <f>X3*10+W3</f>
        <v>22</v>
      </c>
    </row>
    <row r="4" spans="1:25" ht="12.75">
      <c r="A4" s="20" t="s">
        <v>109</v>
      </c>
      <c r="B4" s="21" t="s">
        <v>95</v>
      </c>
      <c r="C4" s="23" t="str">
        <f>A3</f>
        <v>Heck,Pascal</v>
      </c>
      <c r="D4" s="23" t="str">
        <f>A4</f>
        <v>Ernesti,Ewald</v>
      </c>
      <c r="E4" s="24">
        <v>3</v>
      </c>
      <c r="F4" s="24">
        <v>0</v>
      </c>
      <c r="G4" s="25">
        <f t="shared" si="0"/>
        <v>1</v>
      </c>
      <c r="H4" s="25">
        <f t="shared" si="1"/>
        <v>0</v>
      </c>
      <c r="J4" s="12" t="str">
        <f>A4</f>
        <v>Ernesti,Ewald</v>
      </c>
      <c r="K4" s="27" t="str">
        <f>F9&amp;" : "&amp;E9</f>
        <v>0 : 3</v>
      </c>
      <c r="L4" s="27" t="str">
        <f>F4&amp;" : "&amp;E4</f>
        <v>0 : 3</v>
      </c>
      <c r="M4" s="26"/>
      <c r="N4" s="27" t="str">
        <f>E2&amp;" : "&amp;F2</f>
        <v>0 : 3</v>
      </c>
      <c r="O4" s="28" t="str">
        <f>E7&amp;" : "&amp;F7</f>
        <v>0 : 3</v>
      </c>
      <c r="P4" s="29">
        <f>SUM(F9,F4,E2,E7)</f>
        <v>0</v>
      </c>
      <c r="Q4" s="27">
        <f>SUM(E9,E4,F2,F7)</f>
        <v>12</v>
      </c>
      <c r="R4" s="30">
        <f>P4-Q4</f>
        <v>-12</v>
      </c>
      <c r="S4" s="29">
        <f>SUM(H9,H4,G2,G7)</f>
        <v>0</v>
      </c>
      <c r="T4" s="27">
        <f>SUM(G9,G4,H2,H7)</f>
        <v>4</v>
      </c>
      <c r="U4" s="30">
        <f>S4-T4</f>
        <v>-4</v>
      </c>
      <c r="V4" s="31">
        <f>RANK(Y4,Y$2:Y$12,1)</f>
        <v>5</v>
      </c>
      <c r="W4" s="19">
        <f>RANK(R4,R$2:R$12)</f>
        <v>5</v>
      </c>
      <c r="X4" s="19">
        <f>RANK(U4,U$2:U$12)</f>
        <v>5</v>
      </c>
      <c r="Y4" s="19">
        <f>X4*10+W4</f>
        <v>55</v>
      </c>
    </row>
    <row r="5" spans="1:25" ht="12.75">
      <c r="A5" s="20" t="s">
        <v>110</v>
      </c>
      <c r="B5" s="21" t="s">
        <v>97</v>
      </c>
      <c r="C5" s="22" t="str">
        <f>A5</f>
        <v>Ringler,Joscha</v>
      </c>
      <c r="D5" s="22" t="str">
        <f>A6</f>
        <v>Blum,Jonas</v>
      </c>
      <c r="E5" s="24">
        <v>0</v>
      </c>
      <c r="F5" s="24">
        <v>3</v>
      </c>
      <c r="G5" s="25">
        <f t="shared" si="0"/>
        <v>0</v>
      </c>
      <c r="H5" s="25">
        <f t="shared" si="1"/>
        <v>1</v>
      </c>
      <c r="J5" s="32" t="str">
        <f>A5</f>
        <v>Ringler,Joscha</v>
      </c>
      <c r="K5" s="33" t="str">
        <f>F11&amp;" : "&amp;E11</f>
        <v>0 : 3</v>
      </c>
      <c r="L5" s="33" t="str">
        <f>F8&amp;" : "&amp;E8</f>
        <v>0 : 3</v>
      </c>
      <c r="M5" s="33" t="str">
        <f>F2&amp;" : "&amp;E2</f>
        <v>3 : 0</v>
      </c>
      <c r="N5" s="26"/>
      <c r="O5" s="34" t="str">
        <f>E5&amp;" : "&amp;F5</f>
        <v>0 : 3</v>
      </c>
      <c r="P5" s="35">
        <f>SUM(F11,F8,F2,E5)</f>
        <v>3</v>
      </c>
      <c r="Q5" s="33">
        <f>SUM(E11,E8,E2,F5)</f>
        <v>9</v>
      </c>
      <c r="R5" s="36">
        <f>P5-Q5</f>
        <v>-6</v>
      </c>
      <c r="S5" s="35">
        <f>SUM(H11,H8,H2,G5)</f>
        <v>1</v>
      </c>
      <c r="T5" s="33">
        <f>SUM(G11,G8,G2,H5)</f>
        <v>3</v>
      </c>
      <c r="U5" s="36">
        <f>S5-T5</f>
        <v>-2</v>
      </c>
      <c r="V5" s="37">
        <f>RANK(Y5,Y$2:Y$12,1)</f>
        <v>4</v>
      </c>
      <c r="W5" s="19">
        <f>RANK(R5,R$2:R$12)</f>
        <v>4</v>
      </c>
      <c r="X5" s="19">
        <f>RANK(U5,U$2:U$12)</f>
        <v>4</v>
      </c>
      <c r="Y5" s="19">
        <f>X5*10+W5</f>
        <v>44</v>
      </c>
    </row>
    <row r="6" spans="1:25" ht="12.75">
      <c r="A6" s="20" t="s">
        <v>111</v>
      </c>
      <c r="B6" s="21" t="s">
        <v>99</v>
      </c>
      <c r="C6" s="22" t="str">
        <f>A2</f>
        <v>Wagner,Paul</v>
      </c>
      <c r="D6" s="22" t="str">
        <f>A3</f>
        <v>Heck,Pascal</v>
      </c>
      <c r="E6" s="24">
        <v>2</v>
      </c>
      <c r="F6" s="24">
        <v>3</v>
      </c>
      <c r="G6" s="25">
        <f t="shared" si="0"/>
        <v>0</v>
      </c>
      <c r="H6" s="25">
        <f t="shared" si="1"/>
        <v>1</v>
      </c>
      <c r="J6" s="12" t="str">
        <f>A6</f>
        <v>Blum,Jonas</v>
      </c>
      <c r="K6" s="27" t="str">
        <f>F3&amp;" : "&amp;E3</f>
        <v>3 : 1</v>
      </c>
      <c r="L6" s="27" t="str">
        <f>F10&amp;" : "&amp;E10</f>
        <v>3 : 1</v>
      </c>
      <c r="M6" s="27" t="str">
        <f>F7&amp;" : "&amp;E7</f>
        <v>3 : 0</v>
      </c>
      <c r="N6" s="27" t="str">
        <f>F5&amp;" : "&amp;E5</f>
        <v>3 : 0</v>
      </c>
      <c r="O6" s="38"/>
      <c r="P6" s="39">
        <f>SUM(F3,F10,F7,F5)</f>
        <v>12</v>
      </c>
      <c r="Q6" s="40">
        <f>SUM(E3,E10,E7,E5)</f>
        <v>2</v>
      </c>
      <c r="R6" s="41">
        <f>P6-Q6</f>
        <v>10</v>
      </c>
      <c r="S6" s="39">
        <f>SUM(H3,H10,H7,H5)</f>
        <v>4</v>
      </c>
      <c r="T6" s="40">
        <f>SUM(G3,G10,G7,G5)</f>
        <v>0</v>
      </c>
      <c r="U6" s="41">
        <f>S6-T6</f>
        <v>4</v>
      </c>
      <c r="V6" s="31">
        <f>RANK(Y6,Y$2:Y$12,1)</f>
        <v>1</v>
      </c>
      <c r="W6" s="19">
        <f>RANK(R6,R$2:R$12)</f>
        <v>1</v>
      </c>
      <c r="X6" s="19">
        <f>RANK(U6,U$2:U$12)</f>
        <v>1</v>
      </c>
      <c r="Y6" s="19">
        <f>X6*10+W6</f>
        <v>11</v>
      </c>
    </row>
    <row r="7" spans="1:8" ht="12.75">
      <c r="A7" s="42"/>
      <c r="B7" s="21" t="s">
        <v>100</v>
      </c>
      <c r="C7" s="23" t="str">
        <f>A4</f>
        <v>Ernesti,Ewald</v>
      </c>
      <c r="D7" s="23" t="str">
        <f>A6</f>
        <v>Blum,Jonas</v>
      </c>
      <c r="E7" s="24">
        <v>0</v>
      </c>
      <c r="F7" s="24">
        <v>3</v>
      </c>
      <c r="G7" s="25">
        <f t="shared" si="0"/>
        <v>0</v>
      </c>
      <c r="H7" s="25">
        <f t="shared" si="1"/>
        <v>1</v>
      </c>
    </row>
    <row r="8" spans="1:8" ht="12.75">
      <c r="A8" s="42"/>
      <c r="B8" s="21" t="s">
        <v>101</v>
      </c>
      <c r="C8" s="23" t="str">
        <f>A3</f>
        <v>Heck,Pascal</v>
      </c>
      <c r="D8" s="23" t="str">
        <f>A5</f>
        <v>Ringler,Joscha</v>
      </c>
      <c r="E8" s="24">
        <v>3</v>
      </c>
      <c r="F8" s="24">
        <v>0</v>
      </c>
      <c r="G8" s="25">
        <f t="shared" si="0"/>
        <v>1</v>
      </c>
      <c r="H8" s="25">
        <f t="shared" si="1"/>
        <v>0</v>
      </c>
    </row>
    <row r="9" spans="1:8" ht="12.75">
      <c r="A9" s="42"/>
      <c r="B9" s="21" t="s">
        <v>102</v>
      </c>
      <c r="C9" s="23" t="str">
        <f>A2</f>
        <v>Wagner,Paul</v>
      </c>
      <c r="D9" s="23" t="str">
        <f>A4</f>
        <v>Ernesti,Ewald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103</v>
      </c>
      <c r="C10" s="23" t="str">
        <f>A3</f>
        <v>Heck,Pascal</v>
      </c>
      <c r="D10" s="23" t="str">
        <f>A6</f>
        <v>Blum,Jonas</v>
      </c>
      <c r="E10" s="24">
        <v>1</v>
      </c>
      <c r="F10" s="24">
        <v>3</v>
      </c>
      <c r="G10" s="25">
        <f t="shared" si="0"/>
        <v>0</v>
      </c>
      <c r="H10" s="25">
        <f t="shared" si="1"/>
        <v>1</v>
      </c>
    </row>
    <row r="11" spans="1:8" ht="12.75">
      <c r="A11" s="10"/>
      <c r="B11" s="21" t="s">
        <v>104</v>
      </c>
      <c r="C11" s="23" t="str">
        <f>A2</f>
        <v>Wagner,Paul</v>
      </c>
      <c r="D11" s="23" t="str">
        <f>A5</f>
        <v>Ringler,Joscha</v>
      </c>
      <c r="E11" s="24">
        <v>3</v>
      </c>
      <c r="F11" s="24">
        <v>0</v>
      </c>
      <c r="G11" s="25">
        <f t="shared" si="0"/>
        <v>1</v>
      </c>
      <c r="H11" s="25">
        <f t="shared" si="1"/>
        <v>0</v>
      </c>
    </row>
    <row r="12" spans="1:2" ht="12.75">
      <c r="A12" s="10"/>
      <c r="B12" s="21"/>
    </row>
    <row r="13" spans="1:2" ht="12.75">
      <c r="A13" s="10"/>
      <c r="B13" s="21"/>
    </row>
    <row r="14" ht="12.75">
      <c r="B14" s="21"/>
    </row>
    <row r="15" ht="12.75">
      <c r="B15" s="21"/>
    </row>
    <row r="16" spans="1:2" ht="12.75">
      <c r="A16" t="s">
        <v>105</v>
      </c>
      <c r="B16" s="21"/>
    </row>
    <row r="17" ht="12.75">
      <c r="B17" s="21"/>
    </row>
    <row r="18" spans="1:2" ht="12.75">
      <c r="A18" t="s">
        <v>112</v>
      </c>
      <c r="B18" s="21"/>
    </row>
    <row r="19" ht="12.75">
      <c r="B19" s="21"/>
    </row>
    <row r="20" ht="12.75">
      <c r="B20" s="21"/>
    </row>
    <row r="21" ht="12.75">
      <c r="B21" s="21"/>
    </row>
    <row r="22" spans="2:8" ht="12.75">
      <c r="B22" s="21"/>
      <c r="C22" s="23"/>
      <c r="D22" s="23"/>
      <c r="E22" s="42"/>
      <c r="F22" s="42"/>
      <c r="G22" s="43"/>
      <c r="H22" s="43"/>
    </row>
    <row r="23" ht="12.75">
      <c r="B23" s="21"/>
    </row>
    <row r="24" ht="12.75">
      <c r="B24" s="21"/>
    </row>
    <row r="25" ht="12.75">
      <c r="B25" s="21"/>
    </row>
    <row r="26" spans="2:8" ht="12.75"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  <row r="30" spans="5:8" ht="12.75">
      <c r="E30" s="44"/>
      <c r="F30" s="44"/>
      <c r="G30" s="43"/>
      <c r="H30" s="43"/>
    </row>
    <row r="31" spans="5:8" ht="12.75">
      <c r="E31" s="44"/>
      <c r="F31" s="44"/>
      <c r="G31" s="43"/>
      <c r="H31" s="43"/>
    </row>
    <row r="32" spans="5:8" ht="12.75">
      <c r="E32" s="44"/>
      <c r="F32" s="44"/>
      <c r="G32" s="43"/>
      <c r="H32" s="43"/>
    </row>
  </sheetData>
  <sheetProtection sheet="1" objects="1" scenarios="1"/>
  <conditionalFormatting sqref="E2:F11 E22:F22 E26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3" sqref="F33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Y32"/>
  <sheetViews>
    <sheetView zoomScale="90" zoomScaleNormal="90" workbookViewId="0" topLeftCell="A1">
      <selection activeCell="H38" sqref="H38"/>
    </sheetView>
  </sheetViews>
  <sheetFormatPr defaultColWidth="11.421875" defaultRowHeight="12.75"/>
  <cols>
    <col min="1" max="1" width="17.57421875" style="0" customWidth="1"/>
    <col min="2" max="2" width="6.421875" style="0" customWidth="1"/>
    <col min="3" max="3" width="18.57421875" style="0" customWidth="1"/>
    <col min="4" max="4" width="17.7109375" style="0" customWidth="1"/>
    <col min="5" max="5" width="6.28125" style="0" customWidth="1"/>
    <col min="6" max="6" width="6.421875" style="0" customWidth="1"/>
    <col min="7" max="8" width="2.140625" style="8" customWidth="1"/>
    <col min="9" max="9" width="3.7109375" style="0" customWidth="1"/>
    <col min="10" max="10" width="18.2812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8515625" style="0" customWidth="1"/>
    <col min="15" max="15" width="5.421875" style="0" customWidth="1"/>
    <col min="16" max="16" width="5.00390625" style="9" customWidth="1"/>
    <col min="17" max="17" width="4.57421875" style="0" customWidth="1"/>
    <col min="18" max="18" width="3.421875" style="0" customWidth="1"/>
    <col min="19" max="19" width="5.00390625" style="0" customWidth="1"/>
    <col min="20" max="20" width="4.57421875" style="0" customWidth="1"/>
    <col min="21" max="21" width="3.421875" style="0" customWidth="1"/>
    <col min="22" max="22" width="5.57421875" style="8" customWidth="1"/>
    <col min="23" max="25" width="0" style="0" hidden="1" customWidth="1"/>
  </cols>
  <sheetData>
    <row r="1" spans="1:25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Przys</v>
      </c>
      <c r="L1" s="13" t="str">
        <f>LEFT(A3,5)</f>
        <v>Keide</v>
      </c>
      <c r="M1" s="13" t="str">
        <f>LEFT(A4,5)</f>
        <v>Phili</v>
      </c>
      <c r="N1" s="13" t="str">
        <f>LEFT(A5,5)</f>
        <v>Weert</v>
      </c>
      <c r="O1" s="14" t="str">
        <f>LEFT(A6,5)</f>
        <v>Koch,</v>
      </c>
      <c r="P1" s="15" t="s">
        <v>84</v>
      </c>
      <c r="Q1" s="16" t="s">
        <v>85</v>
      </c>
      <c r="R1" s="17" t="s">
        <v>86</v>
      </c>
      <c r="S1" s="15" t="s">
        <v>87</v>
      </c>
      <c r="T1" s="16" t="s">
        <v>88</v>
      </c>
      <c r="U1" s="17" t="s">
        <v>86</v>
      </c>
      <c r="V1" s="18" t="s">
        <v>89</v>
      </c>
      <c r="W1" s="19"/>
      <c r="X1" s="19"/>
      <c r="Y1" s="19"/>
    </row>
    <row r="2" spans="1:25" ht="12.75">
      <c r="A2" s="20" t="s">
        <v>113</v>
      </c>
      <c r="B2" s="21" t="s">
        <v>91</v>
      </c>
      <c r="C2" s="22" t="str">
        <f>A4</f>
        <v>Philipp,Christian</v>
      </c>
      <c r="D2" s="23" t="str">
        <f>A5</f>
        <v>Weerts,Carl</v>
      </c>
      <c r="E2" s="24">
        <v>1</v>
      </c>
      <c r="F2" s="24">
        <v>3</v>
      </c>
      <c r="G2" s="25">
        <f aca="true" t="shared" si="0" ref="G2:G11">IF(E2+F2&lt;1,"",IF(E2&gt;F2,1,0))</f>
        <v>0</v>
      </c>
      <c r="H2" s="25">
        <f aca="true" t="shared" si="1" ref="H2:H11">IF(E2+F2&lt;1,"",IF(E2&lt;F2,1,0))</f>
        <v>1</v>
      </c>
      <c r="J2" s="12" t="str">
        <f>A2</f>
        <v>Przystawik,Sinan</v>
      </c>
      <c r="K2" s="26"/>
      <c r="L2" s="27" t="str">
        <f>E6&amp;" : "&amp;F6</f>
        <v>3 : 1</v>
      </c>
      <c r="M2" s="27" t="str">
        <f>E9&amp;" : "&amp;F9</f>
        <v>3 : 0</v>
      </c>
      <c r="N2" s="27" t="str">
        <f>E11&amp;" : "&amp;F11</f>
        <v>3 : 1</v>
      </c>
      <c r="O2" s="28" t="str">
        <f>E3&amp;" : "&amp;F3</f>
        <v>3 : 0</v>
      </c>
      <c r="P2" s="29">
        <f>SUM(E6,E9,E11,E3)</f>
        <v>12</v>
      </c>
      <c r="Q2" s="27">
        <f>SUM(F6,F9,F11,F3)</f>
        <v>2</v>
      </c>
      <c r="R2" s="30">
        <f>P2-Q2</f>
        <v>10</v>
      </c>
      <c r="S2" s="29">
        <f>SUM(G6,G9,G11,G3)</f>
        <v>4</v>
      </c>
      <c r="T2" s="27">
        <f>SUM(H6,H9,H11,H3)</f>
        <v>0</v>
      </c>
      <c r="U2" s="30">
        <f>S2-T2</f>
        <v>4</v>
      </c>
      <c r="V2" s="31">
        <f>RANK(Y2,Y$2:Y$12,1)</f>
        <v>1</v>
      </c>
      <c r="W2" s="19">
        <f>RANK(R2,R$2:R$12)</f>
        <v>1</v>
      </c>
      <c r="X2" s="19">
        <f>RANK(U2,U$2:U$12)</f>
        <v>1</v>
      </c>
      <c r="Y2" s="19">
        <f>X2*10+W2</f>
        <v>11</v>
      </c>
    </row>
    <row r="3" spans="1:25" ht="12.75">
      <c r="A3" s="20" t="s">
        <v>114</v>
      </c>
      <c r="B3" s="21" t="s">
        <v>93</v>
      </c>
      <c r="C3" s="23" t="str">
        <f>A2</f>
        <v>Przystawik,Sinan</v>
      </c>
      <c r="D3" s="23" t="str">
        <f>A6</f>
        <v>Koch,Adrian</v>
      </c>
      <c r="E3" s="24">
        <v>3</v>
      </c>
      <c r="F3" s="24">
        <v>0</v>
      </c>
      <c r="G3" s="25">
        <f t="shared" si="0"/>
        <v>1</v>
      </c>
      <c r="H3" s="25">
        <f t="shared" si="1"/>
        <v>0</v>
      </c>
      <c r="J3" s="32" t="str">
        <f>A3</f>
        <v>Keidel,Lars-Torben</v>
      </c>
      <c r="K3" s="33" t="str">
        <f>F6&amp;" : "&amp;E6</f>
        <v>1 : 3</v>
      </c>
      <c r="L3" s="26"/>
      <c r="M3" s="33" t="str">
        <f>E4&amp;" : "&amp;F4</f>
        <v>3 : 0</v>
      </c>
      <c r="N3" s="33" t="str">
        <f>E8&amp;" : "&amp;F8</f>
        <v>3 : 0</v>
      </c>
      <c r="O3" s="34" t="str">
        <f>E10&amp;" : "&amp;F10</f>
        <v>3 : 0</v>
      </c>
      <c r="P3" s="35">
        <f>SUM(F6,E4,E8,E10)</f>
        <v>10</v>
      </c>
      <c r="Q3" s="33">
        <f>SUM(E6,F4,F8,F10)</f>
        <v>3</v>
      </c>
      <c r="R3" s="36">
        <f>P3-Q3</f>
        <v>7</v>
      </c>
      <c r="S3" s="35">
        <f>SUM(H6,G4,G8,G10)</f>
        <v>3</v>
      </c>
      <c r="T3" s="33">
        <f>SUM(G6,H4,H8,H10)</f>
        <v>1</v>
      </c>
      <c r="U3" s="36">
        <f>S3-T3</f>
        <v>2</v>
      </c>
      <c r="V3" s="37">
        <f>RANK(Y3,Y$2:Y$12,1)</f>
        <v>2</v>
      </c>
      <c r="W3" s="19">
        <f>RANK(R3,R$2:R$12)</f>
        <v>2</v>
      </c>
      <c r="X3" s="19">
        <f>RANK(U3,U$2:U$12)</f>
        <v>2</v>
      </c>
      <c r="Y3" s="19">
        <f>X3*10+W3</f>
        <v>22</v>
      </c>
    </row>
    <row r="4" spans="1:25" ht="12.75">
      <c r="A4" s="20" t="s">
        <v>115</v>
      </c>
      <c r="B4" s="21" t="s">
        <v>95</v>
      </c>
      <c r="C4" s="23" t="str">
        <f>A3</f>
        <v>Keidel,Lars-Torben</v>
      </c>
      <c r="D4" s="23" t="str">
        <f>A4</f>
        <v>Philipp,Christian</v>
      </c>
      <c r="E4" s="24">
        <v>3</v>
      </c>
      <c r="F4" s="24">
        <v>0</v>
      </c>
      <c r="G4" s="25">
        <f t="shared" si="0"/>
        <v>1</v>
      </c>
      <c r="H4" s="25">
        <f t="shared" si="1"/>
        <v>0</v>
      </c>
      <c r="J4" s="12" t="str">
        <f>A4</f>
        <v>Philipp,Christian</v>
      </c>
      <c r="K4" s="27" t="str">
        <f>F9&amp;" : "&amp;E9</f>
        <v>0 : 3</v>
      </c>
      <c r="L4" s="27" t="str">
        <f>F4&amp;" : "&amp;E4</f>
        <v>0 : 3</v>
      </c>
      <c r="M4" s="26"/>
      <c r="N4" s="27" t="str">
        <f>E2&amp;" : "&amp;F2</f>
        <v>1 : 3</v>
      </c>
      <c r="O4" s="28" t="str">
        <f>E7&amp;" : "&amp;F7</f>
        <v>0 : 3</v>
      </c>
      <c r="P4" s="29">
        <f>SUM(F9,F4,E2,E7)</f>
        <v>1</v>
      </c>
      <c r="Q4" s="27">
        <f>SUM(E9,E4,F2,F7)</f>
        <v>12</v>
      </c>
      <c r="R4" s="30">
        <f>P4-Q4</f>
        <v>-11</v>
      </c>
      <c r="S4" s="29">
        <f>SUM(H9,H4,G2,G7)</f>
        <v>0</v>
      </c>
      <c r="T4" s="27">
        <f>SUM(G9,G4,H2,H7)</f>
        <v>4</v>
      </c>
      <c r="U4" s="30">
        <f>S4-T4</f>
        <v>-4</v>
      </c>
      <c r="V4" s="31">
        <f>RANK(Y4,Y$2:Y$12,1)</f>
        <v>5</v>
      </c>
      <c r="W4" s="19">
        <f>RANK(R4,R$2:R$12)</f>
        <v>5</v>
      </c>
      <c r="X4" s="19">
        <f>RANK(U4,U$2:U$12)</f>
        <v>5</v>
      </c>
      <c r="Y4" s="19">
        <f>X4*10+W4</f>
        <v>55</v>
      </c>
    </row>
    <row r="5" spans="1:25" ht="12.75">
      <c r="A5" s="20" t="s">
        <v>116</v>
      </c>
      <c r="B5" s="21" t="s">
        <v>97</v>
      </c>
      <c r="C5" s="22" t="str">
        <f>A5</f>
        <v>Weerts,Carl</v>
      </c>
      <c r="D5" s="22" t="str">
        <f>A6</f>
        <v>Koch,Adrian</v>
      </c>
      <c r="E5" s="24">
        <v>1</v>
      </c>
      <c r="F5" s="24">
        <v>3</v>
      </c>
      <c r="G5" s="25">
        <f t="shared" si="0"/>
        <v>0</v>
      </c>
      <c r="H5" s="25">
        <f t="shared" si="1"/>
        <v>1</v>
      </c>
      <c r="J5" s="32" t="str">
        <f>A5</f>
        <v>Weerts,Carl</v>
      </c>
      <c r="K5" s="33" t="str">
        <f>F11&amp;" : "&amp;E11</f>
        <v>1 : 3</v>
      </c>
      <c r="L5" s="33" t="str">
        <f>F8&amp;" : "&amp;E8</f>
        <v>0 : 3</v>
      </c>
      <c r="M5" s="33" t="str">
        <f>F2&amp;" : "&amp;E2</f>
        <v>3 : 1</v>
      </c>
      <c r="N5" s="26"/>
      <c r="O5" s="34" t="str">
        <f>E5&amp;" : "&amp;F5</f>
        <v>1 : 3</v>
      </c>
      <c r="P5" s="35">
        <f>SUM(F11,F8,F2,E5)</f>
        <v>5</v>
      </c>
      <c r="Q5" s="33">
        <f>SUM(E11,E8,E2,F5)</f>
        <v>10</v>
      </c>
      <c r="R5" s="36">
        <f>P5-Q5</f>
        <v>-5</v>
      </c>
      <c r="S5" s="35">
        <f>SUM(H11,H8,H2,G5)</f>
        <v>1</v>
      </c>
      <c r="T5" s="33">
        <f>SUM(G11,G8,G2,H5)</f>
        <v>3</v>
      </c>
      <c r="U5" s="36">
        <f>S5-T5</f>
        <v>-2</v>
      </c>
      <c r="V5" s="37">
        <f>RANK(Y5,Y$2:Y$12,1)</f>
        <v>4</v>
      </c>
      <c r="W5" s="19">
        <f>RANK(R5,R$2:R$12)</f>
        <v>4</v>
      </c>
      <c r="X5" s="19">
        <f>RANK(U5,U$2:U$12)</f>
        <v>4</v>
      </c>
      <c r="Y5" s="19">
        <f>X5*10+W5</f>
        <v>44</v>
      </c>
    </row>
    <row r="6" spans="1:25" ht="12.75">
      <c r="A6" s="20" t="s">
        <v>117</v>
      </c>
      <c r="B6" s="21" t="s">
        <v>99</v>
      </c>
      <c r="C6" s="22" t="str">
        <f>A2</f>
        <v>Przystawik,Sinan</v>
      </c>
      <c r="D6" s="22" t="str">
        <f>A3</f>
        <v>Keidel,Lars-Torben</v>
      </c>
      <c r="E6" s="24">
        <v>3</v>
      </c>
      <c r="F6" s="24">
        <v>1</v>
      </c>
      <c r="G6" s="25">
        <f t="shared" si="0"/>
        <v>1</v>
      </c>
      <c r="H6" s="25">
        <f t="shared" si="1"/>
        <v>0</v>
      </c>
      <c r="J6" s="12" t="str">
        <f>A6</f>
        <v>Koch,Adrian</v>
      </c>
      <c r="K6" s="27" t="str">
        <f>F3&amp;" : "&amp;E3</f>
        <v>0 : 3</v>
      </c>
      <c r="L6" s="27" t="str">
        <f>F10&amp;" : "&amp;E10</f>
        <v>0 : 3</v>
      </c>
      <c r="M6" s="27" t="str">
        <f>F7&amp;" : "&amp;E7</f>
        <v>3 : 0</v>
      </c>
      <c r="N6" s="27" t="str">
        <f>F5&amp;" : "&amp;E5</f>
        <v>3 : 1</v>
      </c>
      <c r="O6" s="38"/>
      <c r="P6" s="39">
        <f>SUM(F3,F10,F7,F5)</f>
        <v>6</v>
      </c>
      <c r="Q6" s="40">
        <f>SUM(E3,E10,E7,E5)</f>
        <v>7</v>
      </c>
      <c r="R6" s="41">
        <f>P6-Q6</f>
        <v>-1</v>
      </c>
      <c r="S6" s="39">
        <f>SUM(H3,H10,H7,H5)</f>
        <v>2</v>
      </c>
      <c r="T6" s="40">
        <f>SUM(G3,G10,G7,G5)</f>
        <v>2</v>
      </c>
      <c r="U6" s="41">
        <f>S6-T6</f>
        <v>0</v>
      </c>
      <c r="V6" s="31">
        <f>RANK(Y6,Y$2:Y$12,1)</f>
        <v>3</v>
      </c>
      <c r="W6" s="19">
        <f>RANK(R6,R$2:R$12)</f>
        <v>3</v>
      </c>
      <c r="X6" s="19">
        <f>RANK(U6,U$2:U$12)</f>
        <v>3</v>
      </c>
      <c r="Y6" s="19">
        <f>X6*10+W6</f>
        <v>33</v>
      </c>
    </row>
    <row r="7" spans="1:8" ht="12.75">
      <c r="A7" s="42"/>
      <c r="B7" s="21" t="s">
        <v>100</v>
      </c>
      <c r="C7" s="23" t="str">
        <f>A4</f>
        <v>Philipp,Christian</v>
      </c>
      <c r="D7" s="23" t="str">
        <f>A6</f>
        <v>Koch,Adrian</v>
      </c>
      <c r="E7" s="24">
        <v>0</v>
      </c>
      <c r="F7" s="24">
        <v>3</v>
      </c>
      <c r="G7" s="25">
        <f t="shared" si="0"/>
        <v>0</v>
      </c>
      <c r="H7" s="25">
        <f t="shared" si="1"/>
        <v>1</v>
      </c>
    </row>
    <row r="8" spans="1:8" ht="12.75">
      <c r="A8" s="42"/>
      <c r="B8" s="21" t="s">
        <v>101</v>
      </c>
      <c r="C8" s="23" t="str">
        <f>A3</f>
        <v>Keidel,Lars-Torben</v>
      </c>
      <c r="D8" s="23" t="str">
        <f>A5</f>
        <v>Weerts,Carl</v>
      </c>
      <c r="E8" s="24">
        <v>3</v>
      </c>
      <c r="F8" s="24">
        <v>0</v>
      </c>
      <c r="G8" s="25">
        <f t="shared" si="0"/>
        <v>1</v>
      </c>
      <c r="H8" s="25">
        <f t="shared" si="1"/>
        <v>0</v>
      </c>
    </row>
    <row r="9" spans="1:8" ht="12.75">
      <c r="A9" s="42"/>
      <c r="B9" s="21" t="s">
        <v>102</v>
      </c>
      <c r="C9" s="23" t="str">
        <f>A2</f>
        <v>Przystawik,Sinan</v>
      </c>
      <c r="D9" s="23" t="str">
        <f>A4</f>
        <v>Philipp,Christian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103</v>
      </c>
      <c r="C10" s="23" t="str">
        <f>A3</f>
        <v>Keidel,Lars-Torben</v>
      </c>
      <c r="D10" s="23" t="str">
        <f>A6</f>
        <v>Koch,Adrian</v>
      </c>
      <c r="E10" s="24">
        <v>3</v>
      </c>
      <c r="F10" s="24">
        <v>0</v>
      </c>
      <c r="G10" s="25">
        <f t="shared" si="0"/>
        <v>1</v>
      </c>
      <c r="H10" s="25">
        <f t="shared" si="1"/>
        <v>0</v>
      </c>
    </row>
    <row r="11" spans="1:8" ht="12.75">
      <c r="A11" s="10"/>
      <c r="B11" s="21" t="s">
        <v>104</v>
      </c>
      <c r="C11" s="23" t="str">
        <f>A2</f>
        <v>Przystawik,Sinan</v>
      </c>
      <c r="D11" s="23" t="str">
        <f>A5</f>
        <v>Weerts,Carl</v>
      </c>
      <c r="E11" s="24">
        <v>3</v>
      </c>
      <c r="F11" s="24">
        <v>1</v>
      </c>
      <c r="G11" s="25">
        <f t="shared" si="0"/>
        <v>1</v>
      </c>
      <c r="H11" s="25">
        <f t="shared" si="1"/>
        <v>0</v>
      </c>
    </row>
    <row r="12" spans="1:2" ht="12.75">
      <c r="A12" s="10"/>
      <c r="B12" s="21"/>
    </row>
    <row r="13" spans="1:2" ht="12.75">
      <c r="A13" s="10"/>
      <c r="B13" s="21"/>
    </row>
    <row r="14" ht="12.75">
      <c r="B14" s="21"/>
    </row>
    <row r="15" spans="1:2" ht="12.75">
      <c r="A15" t="s">
        <v>118</v>
      </c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spans="2:8" ht="12.75">
      <c r="B22" s="21"/>
      <c r="C22" s="23"/>
      <c r="D22" s="23"/>
      <c r="E22" s="42"/>
      <c r="F22" s="42"/>
      <c r="G22" s="43"/>
      <c r="H22" s="43"/>
    </row>
    <row r="23" ht="12.75">
      <c r="B23" s="21"/>
    </row>
    <row r="24" ht="12.75">
      <c r="B24" s="21"/>
    </row>
    <row r="25" ht="12.75">
      <c r="B25" s="21"/>
    </row>
    <row r="26" spans="2:8" ht="12.75"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  <row r="30" spans="5:8" ht="12.75">
      <c r="E30" s="44"/>
      <c r="F30" s="44"/>
      <c r="G30" s="43"/>
      <c r="H30" s="43"/>
    </row>
    <row r="31" spans="5:8" ht="12.75">
      <c r="E31" s="44"/>
      <c r="F31" s="44"/>
      <c r="G31" s="43"/>
      <c r="H31" s="43"/>
    </row>
    <row r="32" spans="5:8" ht="12.75">
      <c r="E32" s="44"/>
      <c r="F32" s="44"/>
      <c r="G32" s="43"/>
      <c r="H32" s="43"/>
    </row>
  </sheetData>
  <sheetProtection sheet="1" objects="1" scenarios="1"/>
  <conditionalFormatting sqref="E2:F11 E22:F22 E26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Z33"/>
  <sheetViews>
    <sheetView workbookViewId="0" topLeftCell="A1">
      <selection activeCell="J9" sqref="J9"/>
    </sheetView>
  </sheetViews>
  <sheetFormatPr defaultColWidth="11.421875" defaultRowHeight="12.75"/>
  <cols>
    <col min="1" max="1" width="18.8515625" style="0" customWidth="1"/>
    <col min="2" max="2" width="6.28125" style="0" customWidth="1"/>
    <col min="3" max="3" width="19.140625" style="0" customWidth="1"/>
    <col min="4" max="4" width="18.140625" style="0" customWidth="1"/>
    <col min="5" max="5" width="6.28125" style="0" customWidth="1"/>
    <col min="6" max="6" width="6.421875" style="0" customWidth="1"/>
    <col min="7" max="8" width="2.00390625" style="8" customWidth="1"/>
    <col min="9" max="9" width="3.7109375" style="0" customWidth="1"/>
    <col min="10" max="10" width="20.57421875" style="0" customWidth="1"/>
    <col min="11" max="11" width="6.140625" style="0" customWidth="1"/>
    <col min="12" max="12" width="6.421875" style="0" customWidth="1"/>
    <col min="13" max="13" width="5.57421875" style="0" customWidth="1"/>
    <col min="14" max="14" width="6.8515625" style="0" customWidth="1"/>
    <col min="15" max="15" width="5.28125" style="0" customWidth="1"/>
    <col min="16" max="16" width="6.00390625" style="0" customWidth="1"/>
    <col min="17" max="17" width="5.00390625" style="9" customWidth="1"/>
    <col min="18" max="18" width="4.421875" style="0" customWidth="1"/>
    <col min="19" max="19" width="3.28125" style="0" customWidth="1"/>
    <col min="20" max="20" width="5.00390625" style="0" customWidth="1"/>
    <col min="21" max="21" width="4.421875" style="0" customWidth="1"/>
    <col min="22" max="22" width="3.28125" style="0" customWidth="1"/>
    <col min="23" max="23" width="5.57421875" style="8" customWidth="1"/>
    <col min="24" max="26" width="0" style="0" hidden="1" customWidth="1"/>
  </cols>
  <sheetData>
    <row r="1" spans="1:26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Rhein</v>
      </c>
      <c r="L1" s="13" t="str">
        <f>LEFT(A3,5)</f>
        <v>Schul</v>
      </c>
      <c r="M1" s="13" t="str">
        <f>LEFT(A4,5)</f>
        <v>Nauma</v>
      </c>
      <c r="N1" s="13" t="str">
        <f>LEFT(A5,5)</f>
        <v>Menge</v>
      </c>
      <c r="O1" s="13" t="str">
        <f>LEFT(A6,5)</f>
        <v>Stark</v>
      </c>
      <c r="P1" s="14" t="str">
        <f>LEFT(A7,5)</f>
        <v>Eckha</v>
      </c>
      <c r="Q1" s="15" t="s">
        <v>84</v>
      </c>
      <c r="R1" s="16" t="s">
        <v>85</v>
      </c>
      <c r="S1" s="17" t="s">
        <v>86</v>
      </c>
      <c r="T1" s="15" t="s">
        <v>87</v>
      </c>
      <c r="U1" s="16" t="s">
        <v>88</v>
      </c>
      <c r="V1" s="17" t="s">
        <v>86</v>
      </c>
      <c r="W1" s="18" t="s">
        <v>89</v>
      </c>
      <c r="X1" s="19"/>
      <c r="Y1" s="19"/>
      <c r="Z1" s="19"/>
    </row>
    <row r="2" spans="1:26" ht="12.75">
      <c r="A2" s="20" t="s">
        <v>119</v>
      </c>
      <c r="B2" s="21" t="s">
        <v>91</v>
      </c>
      <c r="C2" s="23" t="str">
        <f>A2</f>
        <v>Rhein,Maximilian</v>
      </c>
      <c r="D2" s="23" t="str">
        <f>A7</f>
        <v>Eckhardt,Max</v>
      </c>
      <c r="E2" s="24">
        <v>0</v>
      </c>
      <c r="F2" s="24">
        <v>3</v>
      </c>
      <c r="G2" s="25">
        <f aca="true" t="shared" si="0" ref="G2:G16">IF(E2+F2&lt;1,"",IF(E2&gt;F2,1,0))</f>
        <v>0</v>
      </c>
      <c r="H2" s="25">
        <f aca="true" t="shared" si="1" ref="H2:H16">IF(E2+F2&lt;1,"",IF(E2&lt;F2,1,0))</f>
        <v>1</v>
      </c>
      <c r="J2" s="12" t="str">
        <f aca="true" t="shared" si="2" ref="J2:J7">A2</f>
        <v>Rhein,Maximilian</v>
      </c>
      <c r="K2" s="26"/>
      <c r="L2" s="27" t="str">
        <f>E13&amp;" : "&amp;F13</f>
        <v>0 : 3</v>
      </c>
      <c r="M2" s="27" t="str">
        <f>E6&amp;" : "&amp;F6</f>
        <v>3 : 0</v>
      </c>
      <c r="N2" s="27" t="str">
        <f>E15&amp;" : "&amp;F15</f>
        <v>1 : 3</v>
      </c>
      <c r="O2" s="27" t="str">
        <f>E10&amp;" : "&amp;F10</f>
        <v>3 : 0</v>
      </c>
      <c r="P2" s="28" t="str">
        <f>E2&amp;" : "&amp;F2</f>
        <v>0 : 3</v>
      </c>
      <c r="Q2" s="29">
        <f>SUM(E13,E6,E15,E10,E2)</f>
        <v>7</v>
      </c>
      <c r="R2" s="27">
        <f>SUM(F13,F6,F15,F10,F2)</f>
        <v>9</v>
      </c>
      <c r="S2" s="30">
        <f aca="true" t="shared" si="3" ref="S2:S7">Q2-R2</f>
        <v>-2</v>
      </c>
      <c r="T2" s="29">
        <f>SUM(G13,G6,G15,G10,G2)</f>
        <v>2</v>
      </c>
      <c r="U2" s="27">
        <f>SUM(H13,H6,H15,H10,H2)</f>
        <v>3</v>
      </c>
      <c r="V2" s="30">
        <f aca="true" t="shared" si="4" ref="V2:V7">T2-U2</f>
        <v>-1</v>
      </c>
      <c r="W2" s="31">
        <f aca="true" t="shared" si="5" ref="W2:W7">RANK(Z2,Z$2:Z$12,1)</f>
        <v>4</v>
      </c>
      <c r="X2" s="19">
        <f aca="true" t="shared" si="6" ref="X2:X7">RANK(S2,S$2:S$12)</f>
        <v>4</v>
      </c>
      <c r="Y2" s="19">
        <f aca="true" t="shared" si="7" ref="Y2:Y7">RANK(V2,V$2:V$12)</f>
        <v>4</v>
      </c>
      <c r="Z2" s="19">
        <f aca="true" t="shared" si="8" ref="Z2:Z7">Y2*10+X2</f>
        <v>44</v>
      </c>
    </row>
    <row r="3" spans="1:26" ht="12.75">
      <c r="A3" s="20" t="s">
        <v>120</v>
      </c>
      <c r="B3" s="21" t="s">
        <v>93</v>
      </c>
      <c r="C3" s="22" t="str">
        <f>A3</f>
        <v>Schultheiß,Johannes</v>
      </c>
      <c r="D3" s="23" t="str">
        <f>A6</f>
        <v>Starke,Dimitrij</v>
      </c>
      <c r="E3" s="24">
        <v>3</v>
      </c>
      <c r="F3" s="24">
        <v>0</v>
      </c>
      <c r="G3" s="25">
        <f t="shared" si="0"/>
        <v>1</v>
      </c>
      <c r="H3" s="25">
        <f t="shared" si="1"/>
        <v>0</v>
      </c>
      <c r="J3" s="32" t="str">
        <f t="shared" si="2"/>
        <v>Schultheiß,Johannes</v>
      </c>
      <c r="K3" s="33" t="str">
        <f>F13&amp;" : "&amp;E13</f>
        <v>3 : 0</v>
      </c>
      <c r="L3" s="26"/>
      <c r="M3" s="33" t="str">
        <f>E16&amp;" : "&amp;F16</f>
        <v>3 : 0</v>
      </c>
      <c r="N3" s="33" t="str">
        <f>E9&amp;" : "&amp;F9</f>
        <v>3 : 0</v>
      </c>
      <c r="O3" s="33" t="str">
        <f>E3&amp;" : "&amp;F3</f>
        <v>3 : 0</v>
      </c>
      <c r="P3" s="34" t="str">
        <f>E5&amp;" : "&amp;F5</f>
        <v>1 : 3</v>
      </c>
      <c r="Q3" s="35">
        <f>SUM(F13,E16,E9,E3,E5)</f>
        <v>13</v>
      </c>
      <c r="R3" s="33">
        <f>SUM(E13,F16,F9,F3,F5)</f>
        <v>3</v>
      </c>
      <c r="S3" s="36">
        <f t="shared" si="3"/>
        <v>10</v>
      </c>
      <c r="T3" s="35">
        <f>SUM(H13,G16,G9,G3,G5)</f>
        <v>4</v>
      </c>
      <c r="U3" s="33">
        <f>SUM(G13,H16,H9,H3,H5)</f>
        <v>1</v>
      </c>
      <c r="V3" s="36">
        <f t="shared" si="4"/>
        <v>3</v>
      </c>
      <c r="W3" s="37">
        <f t="shared" si="5"/>
        <v>2</v>
      </c>
      <c r="X3" s="19">
        <f t="shared" si="6"/>
        <v>2</v>
      </c>
      <c r="Y3" s="19">
        <f t="shared" si="7"/>
        <v>2</v>
      </c>
      <c r="Z3" s="19">
        <f t="shared" si="8"/>
        <v>22</v>
      </c>
    </row>
    <row r="4" spans="1:26" ht="12.75">
      <c r="A4" s="20" t="s">
        <v>121</v>
      </c>
      <c r="B4" s="21" t="s">
        <v>122</v>
      </c>
      <c r="C4" s="23" t="str">
        <f>A4</f>
        <v>Naumann,Marius</v>
      </c>
      <c r="D4" s="23" t="str">
        <f>A5</f>
        <v>Mengel,Philipp Leo</v>
      </c>
      <c r="E4" s="24">
        <v>0</v>
      </c>
      <c r="F4" s="24">
        <v>3</v>
      </c>
      <c r="G4" s="25">
        <f t="shared" si="0"/>
        <v>0</v>
      </c>
      <c r="H4" s="25">
        <f t="shared" si="1"/>
        <v>1</v>
      </c>
      <c r="J4" s="12" t="str">
        <f t="shared" si="2"/>
        <v>Naumann,Marius</v>
      </c>
      <c r="K4" s="27" t="str">
        <f>F6&amp;" : "&amp;E6</f>
        <v>0 : 3</v>
      </c>
      <c r="L4" s="27" t="str">
        <f>F16&amp;" : "&amp;E16</f>
        <v>0 : 3</v>
      </c>
      <c r="M4" s="26"/>
      <c r="N4" s="27" t="str">
        <f>E4&amp;" : "&amp;F4</f>
        <v>0 : 3</v>
      </c>
      <c r="O4" s="27" t="str">
        <f>E12&amp;" : "&amp;F12</f>
        <v>1 : 3</v>
      </c>
      <c r="P4" s="28" t="str">
        <f>E8&amp;" : "&amp;F8</f>
        <v>0 : 3</v>
      </c>
      <c r="Q4" s="29">
        <f>SUM(F6,F16,E4,E12,E8)</f>
        <v>1</v>
      </c>
      <c r="R4" s="27">
        <f>SUM(E6,E16,F4,F12,F8)</f>
        <v>15</v>
      </c>
      <c r="S4" s="30">
        <f t="shared" si="3"/>
        <v>-14</v>
      </c>
      <c r="T4" s="29">
        <f>SUM(H6,H16,G4,G12,G8)</f>
        <v>0</v>
      </c>
      <c r="U4" s="27">
        <f>SUM(G6,G16,H4,H12,H8)</f>
        <v>5</v>
      </c>
      <c r="V4" s="30">
        <f t="shared" si="4"/>
        <v>-5</v>
      </c>
      <c r="W4" s="31">
        <f t="shared" si="5"/>
        <v>6</v>
      </c>
      <c r="X4" s="19">
        <f t="shared" si="6"/>
        <v>6</v>
      </c>
      <c r="Y4" s="19">
        <f t="shared" si="7"/>
        <v>6</v>
      </c>
      <c r="Z4" s="19">
        <f t="shared" si="8"/>
        <v>66</v>
      </c>
    </row>
    <row r="5" spans="1:26" ht="12.75">
      <c r="A5" s="20" t="s">
        <v>123</v>
      </c>
      <c r="B5" s="21" t="s">
        <v>95</v>
      </c>
      <c r="C5" s="22" t="str">
        <f>A3</f>
        <v>Schultheiß,Johannes</v>
      </c>
      <c r="D5" s="22" t="str">
        <f>A7</f>
        <v>Eckhardt,Max</v>
      </c>
      <c r="E5" s="24">
        <v>1</v>
      </c>
      <c r="F5" s="24">
        <v>3</v>
      </c>
      <c r="G5" s="25">
        <f t="shared" si="0"/>
        <v>0</v>
      </c>
      <c r="H5" s="25">
        <f t="shared" si="1"/>
        <v>1</v>
      </c>
      <c r="J5" s="32" t="str">
        <f t="shared" si="2"/>
        <v>Mengel,Philipp Leo</v>
      </c>
      <c r="K5" s="33" t="str">
        <f>F15&amp;" : "&amp;E15</f>
        <v>3 : 1</v>
      </c>
      <c r="L5" s="33" t="str">
        <f>F9&amp;" : "&amp;E9</f>
        <v>0 : 3</v>
      </c>
      <c r="M5" s="33" t="str">
        <f>F4&amp;" : "&amp;E4</f>
        <v>3 : 0</v>
      </c>
      <c r="N5" s="26"/>
      <c r="O5" s="33" t="str">
        <f>E7&amp;" : "&amp;F7</f>
        <v>3 : 2</v>
      </c>
      <c r="P5" s="34" t="str">
        <f>E11&amp;" : "&amp;F11</f>
        <v>0 : 3</v>
      </c>
      <c r="Q5" s="35">
        <f>SUM(F15,F9,F4,E7,E11)</f>
        <v>9</v>
      </c>
      <c r="R5" s="33">
        <f>SUM(E15,E9,E4,F7,F11)</f>
        <v>9</v>
      </c>
      <c r="S5" s="36">
        <f t="shared" si="3"/>
        <v>0</v>
      </c>
      <c r="T5" s="35">
        <f>SUM(H15,H9,H4,G7,G11)</f>
        <v>3</v>
      </c>
      <c r="U5" s="33">
        <f>SUM(G15,G9,G4,H7,H11)</f>
        <v>2</v>
      </c>
      <c r="V5" s="36">
        <f t="shared" si="4"/>
        <v>1</v>
      </c>
      <c r="W5" s="37">
        <f t="shared" si="5"/>
        <v>3</v>
      </c>
      <c r="X5" s="19">
        <f t="shared" si="6"/>
        <v>3</v>
      </c>
      <c r="Y5" s="19">
        <f t="shared" si="7"/>
        <v>3</v>
      </c>
      <c r="Z5" s="19">
        <f t="shared" si="8"/>
        <v>33</v>
      </c>
    </row>
    <row r="6" spans="1:26" ht="12.75">
      <c r="A6" s="20" t="s">
        <v>124</v>
      </c>
      <c r="B6" s="21" t="s">
        <v>97</v>
      </c>
      <c r="C6" s="23" t="str">
        <f>A2</f>
        <v>Rhein,Maximilian</v>
      </c>
      <c r="D6" s="23" t="str">
        <f>A4</f>
        <v>Naumann,Marius</v>
      </c>
      <c r="E6" s="24">
        <v>3</v>
      </c>
      <c r="F6" s="24">
        <v>0</v>
      </c>
      <c r="G6" s="25">
        <f t="shared" si="0"/>
        <v>1</v>
      </c>
      <c r="H6" s="25">
        <f t="shared" si="1"/>
        <v>0</v>
      </c>
      <c r="J6" s="12" t="str">
        <f t="shared" si="2"/>
        <v>Starke,Dimitrij</v>
      </c>
      <c r="K6" s="27" t="str">
        <f>F10&amp;" : "&amp;E10</f>
        <v>0 : 3</v>
      </c>
      <c r="L6" s="27" t="str">
        <f>F3&amp;" : "&amp;E3</f>
        <v>0 : 3</v>
      </c>
      <c r="M6" s="27" t="str">
        <f>F12&amp;" : "&amp;E12</f>
        <v>3 : 1</v>
      </c>
      <c r="N6" s="27" t="str">
        <f>F7&amp;" : "&amp;E7</f>
        <v>2 : 3</v>
      </c>
      <c r="O6" s="26"/>
      <c r="P6" s="28" t="str">
        <f>E14&amp;" : "&amp;F14</f>
        <v>0 : 3</v>
      </c>
      <c r="Q6" s="29">
        <f>SUM(F10,F3,F12,F7,E14)</f>
        <v>5</v>
      </c>
      <c r="R6" s="27">
        <f>SUM(E10,E3,E12,E7,F14)</f>
        <v>13</v>
      </c>
      <c r="S6" s="30">
        <f t="shared" si="3"/>
        <v>-8</v>
      </c>
      <c r="T6" s="29">
        <f>SUM(H10,H3,H12,H7,G14)</f>
        <v>1</v>
      </c>
      <c r="U6" s="27">
        <f>SUM(G10,G3,G12,G7,H14)</f>
        <v>4</v>
      </c>
      <c r="V6" s="30">
        <f t="shared" si="4"/>
        <v>-3</v>
      </c>
      <c r="W6" s="31">
        <f t="shared" si="5"/>
        <v>5</v>
      </c>
      <c r="X6" s="19">
        <f t="shared" si="6"/>
        <v>5</v>
      </c>
      <c r="Y6" s="19">
        <f t="shared" si="7"/>
        <v>5</v>
      </c>
      <c r="Z6" s="19">
        <f t="shared" si="8"/>
        <v>55</v>
      </c>
    </row>
    <row r="7" spans="1:26" ht="12.75">
      <c r="A7" s="20" t="s">
        <v>125</v>
      </c>
      <c r="B7" s="21" t="s">
        <v>126</v>
      </c>
      <c r="C7" s="23" t="str">
        <f>A5</f>
        <v>Mengel,Philipp Leo</v>
      </c>
      <c r="D7" s="23" t="str">
        <f>A6</f>
        <v>Starke,Dimitrij</v>
      </c>
      <c r="E7" s="24">
        <v>3</v>
      </c>
      <c r="F7" s="24">
        <v>2</v>
      </c>
      <c r="G7" s="25">
        <f t="shared" si="0"/>
        <v>1</v>
      </c>
      <c r="H7" s="25">
        <f t="shared" si="1"/>
        <v>0</v>
      </c>
      <c r="J7" s="32" t="str">
        <f t="shared" si="2"/>
        <v>Eckhardt,Max</v>
      </c>
      <c r="K7" s="33" t="str">
        <f>F2&amp;" : "&amp;E2</f>
        <v>3 : 0</v>
      </c>
      <c r="L7" s="33" t="str">
        <f>F5&amp;" : "&amp;E5</f>
        <v>3 : 1</v>
      </c>
      <c r="M7" s="33" t="str">
        <f>F8&amp;" : "&amp;E8</f>
        <v>3 : 0</v>
      </c>
      <c r="N7" s="33" t="str">
        <f>F11&amp;" : "&amp;E11</f>
        <v>3 : 0</v>
      </c>
      <c r="O7" s="33" t="str">
        <f>F14&amp;" : "&amp;E14</f>
        <v>3 : 0</v>
      </c>
      <c r="P7" s="38"/>
      <c r="Q7" s="45">
        <f>SUM(F2,F5,F8,F11,F14)</f>
        <v>15</v>
      </c>
      <c r="R7" s="46">
        <f>SUM(E2,E5,E8,E11,E14)</f>
        <v>1</v>
      </c>
      <c r="S7" s="47">
        <f t="shared" si="3"/>
        <v>14</v>
      </c>
      <c r="T7" s="45">
        <f>SUM(H2,H5,H8,H11,H14)</f>
        <v>5</v>
      </c>
      <c r="U7" s="46">
        <f>SUM(G2,G5,G8,G11,G14)</f>
        <v>0</v>
      </c>
      <c r="V7" s="47">
        <f t="shared" si="4"/>
        <v>5</v>
      </c>
      <c r="W7" s="37">
        <f t="shared" si="5"/>
        <v>1</v>
      </c>
      <c r="X7" s="19">
        <f t="shared" si="6"/>
        <v>1</v>
      </c>
      <c r="Y7" s="19">
        <f t="shared" si="7"/>
        <v>1</v>
      </c>
      <c r="Z7" s="19">
        <f t="shared" si="8"/>
        <v>11</v>
      </c>
    </row>
    <row r="8" spans="1:8" ht="12.75">
      <c r="A8" s="42"/>
      <c r="B8" s="21" t="s">
        <v>99</v>
      </c>
      <c r="C8" s="23" t="str">
        <f>A4</f>
        <v>Naumann,Marius</v>
      </c>
      <c r="D8" s="23" t="str">
        <f>A7</f>
        <v>Eckhardt,Max</v>
      </c>
      <c r="E8" s="24">
        <v>0</v>
      </c>
      <c r="F8" s="24">
        <v>3</v>
      </c>
      <c r="G8" s="25">
        <f t="shared" si="0"/>
        <v>0</v>
      </c>
      <c r="H8" s="25">
        <f t="shared" si="1"/>
        <v>1</v>
      </c>
    </row>
    <row r="9" spans="1:8" ht="12.75">
      <c r="A9" s="42"/>
      <c r="B9" s="21" t="s">
        <v>100</v>
      </c>
      <c r="C9" s="22" t="str">
        <f>A3</f>
        <v>Schultheiß,Johannes</v>
      </c>
      <c r="D9" s="22" t="str">
        <f>A5</f>
        <v>Mengel,Philipp Leo</v>
      </c>
      <c r="E9" s="24">
        <v>3</v>
      </c>
      <c r="F9" s="24">
        <v>0</v>
      </c>
      <c r="G9" s="25">
        <f t="shared" si="0"/>
        <v>1</v>
      </c>
      <c r="H9" s="25">
        <f t="shared" si="1"/>
        <v>0</v>
      </c>
    </row>
    <row r="10" spans="1:8" ht="12.75">
      <c r="A10" s="10"/>
      <c r="B10" s="21" t="s">
        <v>127</v>
      </c>
      <c r="C10" s="23" t="str">
        <f>A2</f>
        <v>Rhein,Maximilian</v>
      </c>
      <c r="D10" s="23" t="str">
        <f>A6</f>
        <v>Starke,Dimitrij</v>
      </c>
      <c r="E10" s="24">
        <v>3</v>
      </c>
      <c r="F10" s="24">
        <v>0</v>
      </c>
      <c r="G10" s="25">
        <f t="shared" si="0"/>
        <v>1</v>
      </c>
      <c r="H10" s="25">
        <f t="shared" si="1"/>
        <v>0</v>
      </c>
    </row>
    <row r="11" spans="1:8" ht="12.75">
      <c r="A11" s="10"/>
      <c r="B11" s="21" t="s">
        <v>101</v>
      </c>
      <c r="C11" s="23" t="str">
        <f>A5</f>
        <v>Mengel,Philipp Leo</v>
      </c>
      <c r="D11" s="23" t="str">
        <f>A7</f>
        <v>Eckhardt,Max</v>
      </c>
      <c r="E11" s="24">
        <v>0</v>
      </c>
      <c r="F11" s="24">
        <v>3</v>
      </c>
      <c r="G11" s="25">
        <f t="shared" si="0"/>
        <v>0</v>
      </c>
      <c r="H11" s="25">
        <f t="shared" si="1"/>
        <v>1</v>
      </c>
    </row>
    <row r="12" spans="1:8" ht="12.75">
      <c r="A12" s="10"/>
      <c r="B12" s="21" t="s">
        <v>102</v>
      </c>
      <c r="C12" s="23" t="str">
        <f>A4</f>
        <v>Naumann,Marius</v>
      </c>
      <c r="D12" s="23" t="str">
        <f>A6</f>
        <v>Starke,Dimitrij</v>
      </c>
      <c r="E12" s="24">
        <v>1</v>
      </c>
      <c r="F12" s="24">
        <v>3</v>
      </c>
      <c r="G12" s="25">
        <f t="shared" si="0"/>
        <v>0</v>
      </c>
      <c r="H12" s="25">
        <f t="shared" si="1"/>
        <v>1</v>
      </c>
    </row>
    <row r="13" spans="1:8" ht="12.75">
      <c r="A13" s="10"/>
      <c r="B13" s="21" t="s">
        <v>128</v>
      </c>
      <c r="C13" s="23" t="str">
        <f>A2</f>
        <v>Rhein,Maximilian</v>
      </c>
      <c r="D13" s="22" t="str">
        <f>A3</f>
        <v>Schultheiß,Johannes</v>
      </c>
      <c r="E13" s="24">
        <v>0</v>
      </c>
      <c r="F13" s="24">
        <v>3</v>
      </c>
      <c r="G13" s="25">
        <f t="shared" si="0"/>
        <v>0</v>
      </c>
      <c r="H13" s="25">
        <f t="shared" si="1"/>
        <v>1</v>
      </c>
    </row>
    <row r="14" spans="2:8" ht="12.75">
      <c r="B14" s="21" t="s">
        <v>103</v>
      </c>
      <c r="C14" s="23" t="str">
        <f>A6</f>
        <v>Starke,Dimitrij</v>
      </c>
      <c r="D14" s="23" t="str">
        <f>A7</f>
        <v>Eckhardt,Max</v>
      </c>
      <c r="E14" s="24">
        <v>0</v>
      </c>
      <c r="F14" s="24">
        <v>3</v>
      </c>
      <c r="G14" s="25">
        <f t="shared" si="0"/>
        <v>0</v>
      </c>
      <c r="H14" s="25">
        <f t="shared" si="1"/>
        <v>1</v>
      </c>
    </row>
    <row r="15" spans="2:8" ht="12.75">
      <c r="B15" s="21" t="s">
        <v>104</v>
      </c>
      <c r="C15" s="23" t="str">
        <f>A2</f>
        <v>Rhein,Maximilian</v>
      </c>
      <c r="D15" s="23" t="str">
        <f>A5</f>
        <v>Mengel,Philipp Leo</v>
      </c>
      <c r="E15" s="24">
        <v>1</v>
      </c>
      <c r="F15" s="24">
        <v>3</v>
      </c>
      <c r="G15" s="25">
        <f t="shared" si="0"/>
        <v>0</v>
      </c>
      <c r="H15" s="25">
        <f t="shared" si="1"/>
        <v>1</v>
      </c>
    </row>
    <row r="16" spans="2:8" ht="12.75">
      <c r="B16" s="21" t="s">
        <v>129</v>
      </c>
      <c r="C16" s="23" t="str">
        <f>A3</f>
        <v>Schultheiß,Johannes</v>
      </c>
      <c r="D16" s="23" t="str">
        <f>A4</f>
        <v>Naumann,Marius</v>
      </c>
      <c r="E16" s="24">
        <v>3</v>
      </c>
      <c r="F16" s="24">
        <v>0</v>
      </c>
      <c r="G16" s="25">
        <f t="shared" si="0"/>
        <v>1</v>
      </c>
      <c r="H16" s="25">
        <f t="shared" si="1"/>
        <v>0</v>
      </c>
    </row>
    <row r="17" spans="2:9" ht="12.75">
      <c r="B17" s="21"/>
      <c r="C17" s="23"/>
      <c r="D17" s="23"/>
      <c r="E17" s="42"/>
      <c r="F17" s="42"/>
      <c r="G17" s="43"/>
      <c r="H17" s="43"/>
      <c r="I17" s="44"/>
    </row>
    <row r="18" spans="2:9" ht="12.75">
      <c r="B18" s="21"/>
      <c r="C18" s="23"/>
      <c r="D18" s="22"/>
      <c r="E18" s="42"/>
      <c r="F18" s="42"/>
      <c r="G18" s="43"/>
      <c r="H18" s="43"/>
      <c r="I18" s="44"/>
    </row>
    <row r="19" spans="1:9" ht="12.75">
      <c r="A19" t="s">
        <v>130</v>
      </c>
      <c r="B19" s="21"/>
      <c r="C19" s="23"/>
      <c r="D19" s="23"/>
      <c r="E19" s="42"/>
      <c r="F19" s="42"/>
      <c r="G19" s="43"/>
      <c r="H19" s="43"/>
      <c r="I19" s="44"/>
    </row>
    <row r="20" spans="2:9" ht="12.75">
      <c r="B20" s="21"/>
      <c r="C20" s="23"/>
      <c r="D20" s="23"/>
      <c r="E20" s="42"/>
      <c r="F20" s="42"/>
      <c r="G20" s="43"/>
      <c r="H20" s="43"/>
      <c r="I20" s="44"/>
    </row>
    <row r="21" spans="2:9" ht="12.75">
      <c r="B21" s="21"/>
      <c r="C21" s="22"/>
      <c r="D21" s="22"/>
      <c r="E21" s="42"/>
      <c r="F21" s="42"/>
      <c r="G21" s="43"/>
      <c r="H21" s="43"/>
      <c r="I21" s="44"/>
    </row>
    <row r="22" spans="2:9" ht="12.75">
      <c r="B22" s="21"/>
      <c r="C22" s="23"/>
      <c r="D22" s="23"/>
      <c r="E22" s="42"/>
      <c r="F22" s="42"/>
      <c r="G22" s="43"/>
      <c r="H22" s="43"/>
      <c r="I22" s="44"/>
    </row>
    <row r="23" spans="2:9" ht="12.75">
      <c r="B23" s="21"/>
      <c r="C23" s="23"/>
      <c r="D23" s="23"/>
      <c r="E23" s="42"/>
      <c r="F23" s="42"/>
      <c r="G23" s="43"/>
      <c r="H23" s="43"/>
      <c r="I23" s="44"/>
    </row>
    <row r="24" spans="2:9" ht="12.75">
      <c r="B24" s="21"/>
      <c r="C24" s="23"/>
      <c r="D24" s="23"/>
      <c r="E24" s="42"/>
      <c r="F24" s="42"/>
      <c r="G24" s="43"/>
      <c r="H24" s="43"/>
      <c r="I24" s="44"/>
    </row>
    <row r="25" spans="2:9" ht="12.75">
      <c r="B25" s="21"/>
      <c r="C25" s="22"/>
      <c r="D25" s="22"/>
      <c r="E25" s="42"/>
      <c r="F25" s="42"/>
      <c r="G25" s="43"/>
      <c r="H25" s="43"/>
      <c r="I25" s="44"/>
    </row>
    <row r="26" spans="2:9" ht="12.75">
      <c r="B26" s="21"/>
      <c r="C26" s="22"/>
      <c r="D26" s="22"/>
      <c r="E26" s="42"/>
      <c r="F26" s="42"/>
      <c r="G26" s="43"/>
      <c r="H26" s="43"/>
      <c r="I26" s="44"/>
    </row>
    <row r="27" spans="2:9" ht="12.75">
      <c r="B27" s="21"/>
      <c r="C27" s="22"/>
      <c r="D27" s="23"/>
      <c r="E27" s="42"/>
      <c r="F27" s="42"/>
      <c r="G27" s="43"/>
      <c r="H27" s="43"/>
      <c r="I27" s="44"/>
    </row>
    <row r="28" spans="2:9" ht="12.75">
      <c r="B28" s="21"/>
      <c r="C28" s="22"/>
      <c r="D28" s="23"/>
      <c r="E28" s="42"/>
      <c r="F28" s="42"/>
      <c r="G28" s="43"/>
      <c r="H28" s="43"/>
      <c r="I28" s="44"/>
    </row>
    <row r="29" spans="2:9" ht="12.75">
      <c r="B29" s="21"/>
      <c r="C29" s="22"/>
      <c r="D29" s="22"/>
      <c r="E29" s="42"/>
      <c r="F29" s="42"/>
      <c r="G29" s="43"/>
      <c r="H29" s="43"/>
      <c r="I29" s="44"/>
    </row>
    <row r="30" spans="5:9" ht="12.75">
      <c r="E30" s="44"/>
      <c r="F30" s="44"/>
      <c r="G30" s="43"/>
      <c r="H30" s="43"/>
      <c r="I30" s="44"/>
    </row>
    <row r="31" spans="5:9" ht="12.75">
      <c r="E31" s="44"/>
      <c r="F31" s="44"/>
      <c r="G31" s="43"/>
      <c r="H31" s="43"/>
      <c r="I31" s="44"/>
    </row>
    <row r="32" spans="5:9" ht="12.75">
      <c r="E32" s="44"/>
      <c r="F32" s="44"/>
      <c r="G32" s="43"/>
      <c r="H32" s="43"/>
      <c r="I32" s="44"/>
    </row>
    <row r="33" spans="5:9" ht="12.75">
      <c r="E33" s="44"/>
      <c r="F33" s="44"/>
      <c r="G33" s="43"/>
      <c r="H33" s="43"/>
      <c r="I33" s="44"/>
    </row>
  </sheetData>
  <sheetProtection sheet="1" objects="1" scenarios="1"/>
  <conditionalFormatting sqref="E2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6"/>
  <dimension ref="A1:BJ38"/>
  <sheetViews>
    <sheetView workbookViewId="0" topLeftCell="A1">
      <selection activeCell="AX16" sqref="AX16"/>
    </sheetView>
  </sheetViews>
  <sheetFormatPr defaultColWidth="11.421875" defaultRowHeight="12.75"/>
  <cols>
    <col min="1" max="10" width="1.57421875" style="48" customWidth="1"/>
    <col min="11" max="11" width="3.8515625" style="48" customWidth="1"/>
    <col min="12" max="66" width="1.57421875" style="48" customWidth="1"/>
    <col min="67" max="16384" width="11.421875" style="48" customWidth="1"/>
  </cols>
  <sheetData>
    <row r="1" spans="1:60" ht="12.75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ht="12.75" customHeight="1" hidden="1">
      <c r="A2" s="50" t="b">
        <f>IF(#REF!=3,1,0)</f>
        <v>0</v>
      </c>
      <c r="B2" s="50" t="b">
        <f>IF(#REF!=3,1,0)</f>
        <v>0</v>
      </c>
      <c r="C2" s="50" t="b">
        <f>IF(#REF!=3,1,0)</f>
        <v>0</v>
      </c>
      <c r="D2" s="50" t="b">
        <f>IF(#REF!=3,1,0)</f>
        <v>0</v>
      </c>
      <c r="E2" s="50" t="b">
        <f>IF(#REF!=3,1,0)</f>
        <v>0</v>
      </c>
      <c r="F2" s="50" t="b">
        <f>IF(#REF!=3,1,0)</f>
        <v>0</v>
      </c>
      <c r="G2" s="50" t="b">
        <f>IF(#REF!=3,1,0)</f>
        <v>0</v>
      </c>
      <c r="H2" s="50" t="b">
        <f>IF(#REF!=3,1,0)</f>
        <v>0</v>
      </c>
      <c r="I2" s="50" t="b">
        <f>IF(#REF!=3,1,0)</f>
        <v>0</v>
      </c>
      <c r="J2" s="50" t="b">
        <f>IF(#REF!=3,1,0)</f>
        <v>0</v>
      </c>
      <c r="K2" s="50" t="b">
        <f>IF(#REF!=3,1,0)</f>
        <v>0</v>
      </c>
      <c r="L2" s="50" t="b">
        <f>IF(#REF!=3,1,0)</f>
        <v>0</v>
      </c>
      <c r="M2" s="50"/>
      <c r="N2" s="50" t="b">
        <f>IF(#REF!=3,1,0)</f>
        <v>0</v>
      </c>
      <c r="O2" s="50" t="b">
        <f>IF(#REF!=3,1,0)</f>
        <v>0</v>
      </c>
      <c r="P2" s="50" t="b">
        <f>IF(#REF!=3,1,0)</f>
        <v>0</v>
      </c>
      <c r="Q2" s="50" t="b">
        <f>IF(#REF!=3,1,0)</f>
        <v>0</v>
      </c>
      <c r="R2" s="50" t="b">
        <f>IF(#REF!=3,1,0)</f>
        <v>0</v>
      </c>
      <c r="S2" s="50" t="b">
        <f>IF(#REF!=3,1,0)</f>
        <v>0</v>
      </c>
      <c r="T2" s="50" t="b">
        <f>IF(#REF!=3,1,0)</f>
        <v>0</v>
      </c>
      <c r="U2" s="50" t="b">
        <f>IF(#REF!=3,1,0)</f>
        <v>0</v>
      </c>
      <c r="V2" s="50" t="b">
        <f>IF(#REF!=3,1,0)</f>
        <v>0</v>
      </c>
      <c r="W2" s="50" t="b">
        <f>IF(#REF!=3,1,0)</f>
        <v>0</v>
      </c>
      <c r="X2" s="50" t="b">
        <f>IF(#REF!=3,1,0)</f>
        <v>0</v>
      </c>
      <c r="Y2" s="50" t="b">
        <f>IF(#REF!=3,1,0)</f>
        <v>0</v>
      </c>
      <c r="Z2" s="51" t="e">
        <f>#REF!*2.5+#REF!-#REF!</f>
        <v>#REF!</v>
      </c>
      <c r="AA2" s="51" t="e">
        <f>#REF!*2.5+#REF!-#REF!</f>
        <v>#REF!</v>
      </c>
      <c r="AB2" s="51" t="e">
        <f>#REF!*2.5+#REF!-#REF!</f>
        <v>#REF!</v>
      </c>
      <c r="AC2" s="51" t="e">
        <f>#REF!*2.5+#REF!-#REF!</f>
        <v>#REF!</v>
      </c>
      <c r="AD2" s="50"/>
      <c r="AE2" s="50"/>
      <c r="AF2" s="50" t="b">
        <f>IF(#REF!=3,1,0)</f>
        <v>0</v>
      </c>
      <c r="AG2" s="50" t="b">
        <f>IF(#REF!=3,1,0)</f>
        <v>0</v>
      </c>
      <c r="AH2" s="50" t="b">
        <f>IF(#REF!=3,1,0)</f>
        <v>0</v>
      </c>
      <c r="AI2" s="50" t="b">
        <f>IF(#REF!=3,1,0)</f>
        <v>0</v>
      </c>
      <c r="AJ2" s="50" t="b">
        <f>IF(#REF!=3,1,0)</f>
        <v>0</v>
      </c>
      <c r="AK2" s="50" t="b">
        <f>IF(#REF!=3,1,0)</f>
        <v>0</v>
      </c>
      <c r="AL2" s="50" t="b">
        <f>IF(#REF!=3,1,0)</f>
        <v>0</v>
      </c>
      <c r="AM2" s="50" t="b">
        <f>IF(#REF!=3,1,0)</f>
        <v>0</v>
      </c>
      <c r="AN2" s="50" t="b">
        <f>IF(#REF!=3,1,0)</f>
        <v>0</v>
      </c>
      <c r="AO2" s="50" t="b">
        <f>IF(#REF!=3,1,0)</f>
        <v>0</v>
      </c>
      <c r="AP2" s="50" t="b">
        <f>IF(#REF!=3,1,0)</f>
        <v>0</v>
      </c>
      <c r="AQ2" s="50" t="b">
        <f>IF(#REF!=3,1,0)</f>
        <v>0</v>
      </c>
      <c r="AR2" s="50"/>
      <c r="AS2" s="50" t="b">
        <f>IF(#REF!=3,1,0)</f>
        <v>0</v>
      </c>
      <c r="AT2" s="50" t="b">
        <f>IF(#REF!=3,1,0)</f>
        <v>0</v>
      </c>
      <c r="AU2" s="50" t="b">
        <f>IF(#REF!=3,1,0)</f>
        <v>0</v>
      </c>
      <c r="AV2" s="50" t="b">
        <f>IF(#REF!=3,1,0)</f>
        <v>0</v>
      </c>
      <c r="AW2" s="50" t="b">
        <f>IF(#REF!=3,1,0)</f>
        <v>0</v>
      </c>
      <c r="AX2" s="50" t="b">
        <f>IF(#REF!=3,1,0)</f>
        <v>0</v>
      </c>
      <c r="AY2" s="50" t="b">
        <f>IF(#REF!=3,1,0)</f>
        <v>0</v>
      </c>
      <c r="AZ2" s="50" t="b">
        <f>IF(#REF!=3,1,0)</f>
        <v>0</v>
      </c>
      <c r="BA2" s="50" t="b">
        <f>IF(#REF!=3,1,0)</f>
        <v>0</v>
      </c>
      <c r="BB2" s="50" t="b">
        <f>IF(#REF!=3,1,0)</f>
        <v>0</v>
      </c>
      <c r="BC2" s="50" t="b">
        <f>IF(#REF!=3,1,0)</f>
        <v>0</v>
      </c>
      <c r="BD2" s="50" t="b">
        <f>IF(#REF!=3,1,0)</f>
        <v>0</v>
      </c>
      <c r="BE2" s="51" t="e">
        <f>#REF!*2.5+#REF!-#REF!</f>
        <v>#REF!</v>
      </c>
      <c r="BF2" s="51" t="e">
        <f>#REF!*2.5+#REF!-#REF!</f>
        <v>#REF!</v>
      </c>
      <c r="BG2" s="51" t="e">
        <f>#REF!*2.5+#REF!-#REF!</f>
        <v>#REF!</v>
      </c>
      <c r="BH2" s="51" t="e">
        <f>#REF!*2.5+#REF!-#REF!</f>
        <v>#REF!</v>
      </c>
    </row>
    <row r="3" spans="1:60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1"/>
      <c r="AB3" s="51"/>
      <c r="AC3" s="51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51"/>
      <c r="BG3" s="51"/>
      <c r="BH3" s="51"/>
    </row>
    <row r="4" spans="1:60" ht="1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2" customHeight="1">
      <c r="A5" s="52"/>
      <c r="B5" s="53"/>
      <c r="C5" s="52" t="s">
        <v>132</v>
      </c>
      <c r="D5" s="53"/>
      <c r="E5" s="53"/>
      <c r="F5" s="53"/>
      <c r="G5" s="53"/>
      <c r="H5" s="53"/>
      <c r="I5" s="53"/>
      <c r="J5" s="53"/>
      <c r="K5" s="54"/>
      <c r="L5" s="50"/>
      <c r="M5" s="50"/>
      <c r="N5" s="52" t="s">
        <v>132</v>
      </c>
      <c r="O5" s="53"/>
      <c r="P5" s="53"/>
      <c r="Q5" s="53"/>
      <c r="R5" s="53"/>
      <c r="S5" s="53"/>
      <c r="T5" s="53"/>
      <c r="U5" s="55"/>
      <c r="V5" s="55"/>
      <c r="W5" s="56"/>
      <c r="X5" s="50"/>
      <c r="Y5" s="50"/>
      <c r="Z5" s="50"/>
      <c r="AA5" s="50"/>
      <c r="AB5" s="50"/>
      <c r="AC5" s="50"/>
      <c r="AD5" s="50"/>
      <c r="AE5" s="50"/>
      <c r="AF5" s="50"/>
      <c r="AG5" s="57"/>
      <c r="AH5" s="57"/>
      <c r="AI5" s="57"/>
      <c r="AJ5" s="50"/>
      <c r="AK5" s="50"/>
      <c r="AL5" s="50"/>
      <c r="AM5" s="50"/>
      <c r="AN5" s="50"/>
      <c r="AO5" s="50"/>
      <c r="AP5" s="50"/>
      <c r="AQ5" s="50"/>
      <c r="AR5" s="50"/>
      <c r="AS5" s="57"/>
      <c r="AT5" s="57"/>
      <c r="AU5" s="57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0" ht="12" customHeight="1">
      <c r="A6" s="58"/>
      <c r="B6" s="58"/>
      <c r="C6" s="58"/>
      <c r="D6" s="58"/>
      <c r="E6" s="58"/>
      <c r="F6" s="58"/>
      <c r="G6" s="59"/>
      <c r="H6" s="59"/>
      <c r="I6" s="60">
        <v>3</v>
      </c>
      <c r="J6" s="61" t="s">
        <v>133</v>
      </c>
      <c r="K6" s="62">
        <v>0</v>
      </c>
      <c r="L6" s="50"/>
      <c r="M6" s="50"/>
      <c r="N6" s="50"/>
      <c r="O6" s="50"/>
      <c r="P6" s="50"/>
      <c r="Q6" s="50"/>
      <c r="R6" s="50"/>
      <c r="S6" s="50"/>
      <c r="T6" s="50"/>
      <c r="U6" s="63"/>
      <c r="V6" s="64"/>
      <c r="W6" s="65"/>
      <c r="X6" s="50"/>
      <c r="Y6" s="50"/>
      <c r="Z6" s="50"/>
      <c r="AA6" s="50"/>
      <c r="AB6" s="50"/>
      <c r="AC6" s="50"/>
      <c r="AD6" s="50"/>
      <c r="AE6" s="50"/>
      <c r="AF6" s="50"/>
      <c r="AG6" s="57"/>
      <c r="AH6" s="57"/>
      <c r="AI6" s="57"/>
      <c r="AJ6" s="50"/>
      <c r="AK6" s="50"/>
      <c r="AL6" s="50"/>
      <c r="AM6" s="50"/>
      <c r="AN6" s="50"/>
      <c r="AO6" s="50"/>
      <c r="AP6" s="50"/>
      <c r="AQ6" s="50"/>
      <c r="AR6" s="50"/>
      <c r="AS6" s="57"/>
      <c r="AT6" s="57"/>
      <c r="AU6" s="57"/>
      <c r="AV6" s="50"/>
      <c r="AW6" s="50"/>
      <c r="AX6" s="66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60" ht="12" customHeight="1">
      <c r="A7" s="52"/>
      <c r="B7" s="53"/>
      <c r="C7" s="52" t="s">
        <v>108</v>
      </c>
      <c r="D7" s="53"/>
      <c r="E7" s="53"/>
      <c r="F7" s="53"/>
      <c r="G7" s="53"/>
      <c r="H7" s="53"/>
      <c r="I7" s="55"/>
      <c r="J7" s="55"/>
      <c r="K7" s="56"/>
      <c r="L7" s="50"/>
      <c r="M7" s="50"/>
      <c r="N7" s="67"/>
      <c r="O7" s="68"/>
      <c r="P7" s="50"/>
      <c r="Q7" s="50"/>
      <c r="R7" s="50"/>
      <c r="S7" s="50"/>
      <c r="T7" s="50"/>
      <c r="U7" s="69">
        <v>3</v>
      </c>
      <c r="V7" s="70" t="s">
        <v>133</v>
      </c>
      <c r="W7" s="71">
        <v>0</v>
      </c>
      <c r="X7" s="50"/>
      <c r="Y7" s="50"/>
      <c r="Z7" s="50"/>
      <c r="AA7" s="52"/>
      <c r="AB7" s="53" t="s">
        <v>132</v>
      </c>
      <c r="AC7" s="53"/>
      <c r="AD7" s="53"/>
      <c r="AE7" s="53"/>
      <c r="AF7" s="53"/>
      <c r="AG7" s="55"/>
      <c r="AH7" s="55"/>
      <c r="AI7" s="55"/>
      <c r="AJ7" s="54"/>
      <c r="AK7" s="50"/>
      <c r="AL7" s="50"/>
      <c r="AM7" s="50"/>
      <c r="AN7" s="50"/>
      <c r="AO7" s="50"/>
      <c r="AP7" s="50"/>
      <c r="AQ7" s="50"/>
      <c r="AR7" s="50"/>
      <c r="AS7" s="57"/>
      <c r="AT7" s="57"/>
      <c r="AU7" s="57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1:60" ht="12" customHeight="1">
      <c r="A8" s="50"/>
      <c r="B8" s="50"/>
      <c r="C8" s="50"/>
      <c r="D8" s="50"/>
      <c r="E8" s="50"/>
      <c r="F8" s="50"/>
      <c r="G8" s="50"/>
      <c r="H8" s="50"/>
      <c r="I8" s="57"/>
      <c r="J8" s="57"/>
      <c r="K8" s="57"/>
      <c r="L8" s="50"/>
      <c r="M8" s="50"/>
      <c r="N8" s="50"/>
      <c r="O8" s="50"/>
      <c r="P8" s="50"/>
      <c r="Q8" s="50"/>
      <c r="R8" s="50"/>
      <c r="S8" s="50"/>
      <c r="T8" s="50"/>
      <c r="U8" s="72"/>
      <c r="V8" s="73"/>
      <c r="W8" s="74"/>
      <c r="X8" s="50"/>
      <c r="Y8" s="50"/>
      <c r="Z8" s="50"/>
      <c r="AA8" s="75"/>
      <c r="AB8" s="50"/>
      <c r="AC8" s="50"/>
      <c r="AD8" s="50"/>
      <c r="AE8" s="50"/>
      <c r="AF8" s="50"/>
      <c r="AG8" s="57"/>
      <c r="AH8" s="63"/>
      <c r="AI8" s="64"/>
      <c r="AJ8" s="76"/>
      <c r="AK8" s="50"/>
      <c r="AL8" s="50"/>
      <c r="AM8" s="50"/>
      <c r="AN8" s="50"/>
      <c r="AO8" s="50"/>
      <c r="AP8" s="50"/>
      <c r="AQ8" s="50"/>
      <c r="AR8" s="50"/>
      <c r="AS8" s="57"/>
      <c r="AT8" s="57"/>
      <c r="AU8" s="57"/>
      <c r="AV8" s="50"/>
      <c r="AW8" s="50"/>
      <c r="AX8" s="66" t="s">
        <v>134</v>
      </c>
      <c r="AY8" s="50"/>
      <c r="AZ8" s="50"/>
      <c r="BA8" s="50"/>
      <c r="BB8" s="50"/>
      <c r="BC8" s="50"/>
      <c r="BD8" s="50"/>
      <c r="BE8" s="50"/>
      <c r="BF8" s="50"/>
      <c r="BG8" s="50"/>
      <c r="BH8" s="50"/>
    </row>
    <row r="9" spans="1:62" ht="12" customHeight="1">
      <c r="A9" s="52"/>
      <c r="B9" s="53"/>
      <c r="C9" s="52" t="s">
        <v>114</v>
      </c>
      <c r="D9" s="53"/>
      <c r="E9" s="53"/>
      <c r="F9" s="53"/>
      <c r="G9" s="53"/>
      <c r="H9" s="53"/>
      <c r="I9" s="55"/>
      <c r="J9" s="55"/>
      <c r="K9" s="56"/>
      <c r="L9" s="50"/>
      <c r="M9" s="50"/>
      <c r="N9" s="52" t="s">
        <v>125</v>
      </c>
      <c r="O9" s="53"/>
      <c r="P9" s="53"/>
      <c r="Q9" s="53"/>
      <c r="R9" s="53"/>
      <c r="S9" s="53"/>
      <c r="T9" s="53"/>
      <c r="U9" s="55"/>
      <c r="V9" s="55"/>
      <c r="W9" s="56"/>
      <c r="X9" s="50"/>
      <c r="Y9" s="50"/>
      <c r="Z9" s="59"/>
      <c r="AA9" s="68"/>
      <c r="AB9" s="50"/>
      <c r="AC9" s="50"/>
      <c r="AD9" s="50"/>
      <c r="AE9" s="50"/>
      <c r="AF9" s="50"/>
      <c r="AG9" s="77"/>
      <c r="AH9" s="78"/>
      <c r="AI9" s="77"/>
      <c r="AJ9" s="79"/>
      <c r="AK9" s="50"/>
      <c r="AL9" s="50"/>
      <c r="AM9" s="50"/>
      <c r="AN9" s="50"/>
      <c r="AO9" s="50"/>
      <c r="AP9" s="50"/>
      <c r="AQ9" s="50"/>
      <c r="AR9" s="50"/>
      <c r="AS9" s="57"/>
      <c r="AT9" s="57"/>
      <c r="AU9" s="57"/>
      <c r="AV9" s="50"/>
      <c r="AW9" s="50"/>
      <c r="AX9" s="52" t="s">
        <v>132</v>
      </c>
      <c r="AY9" s="53"/>
      <c r="AZ9" s="53"/>
      <c r="BA9" s="53"/>
      <c r="BB9" s="53"/>
      <c r="BC9" s="53"/>
      <c r="BD9" s="53"/>
      <c r="BE9" s="53"/>
      <c r="BF9" s="53"/>
      <c r="BG9" s="53"/>
      <c r="BH9" s="54"/>
      <c r="BI9" s="50"/>
      <c r="BJ9" s="50"/>
    </row>
    <row r="10" spans="1:62" ht="12" customHeight="1">
      <c r="A10" s="58"/>
      <c r="B10" s="58"/>
      <c r="C10" s="58"/>
      <c r="D10" s="58"/>
      <c r="E10" s="58"/>
      <c r="F10" s="58"/>
      <c r="G10" s="59"/>
      <c r="H10" s="59"/>
      <c r="I10" s="60">
        <v>1</v>
      </c>
      <c r="J10" s="61" t="s">
        <v>133</v>
      </c>
      <c r="K10" s="62">
        <v>3</v>
      </c>
      <c r="L10" s="50"/>
      <c r="M10" s="50"/>
      <c r="N10" s="50"/>
      <c r="O10" s="50"/>
      <c r="P10" s="50"/>
      <c r="Q10" s="50"/>
      <c r="R10" s="50"/>
      <c r="S10" s="50"/>
      <c r="T10" s="50"/>
      <c r="U10" s="57"/>
      <c r="V10" s="57"/>
      <c r="W10" s="57"/>
      <c r="X10" s="50"/>
      <c r="Y10" s="50"/>
      <c r="Z10" s="50"/>
      <c r="AA10" s="50"/>
      <c r="AB10" s="50"/>
      <c r="AC10" s="50"/>
      <c r="AD10" s="50"/>
      <c r="AE10" s="50"/>
      <c r="AF10" s="50"/>
      <c r="AG10" s="57"/>
      <c r="AH10" s="80"/>
      <c r="AI10" s="57"/>
      <c r="AJ10" s="79"/>
      <c r="AK10" s="50"/>
      <c r="AL10" s="50"/>
      <c r="AM10" s="50"/>
      <c r="AN10" s="50"/>
      <c r="AO10" s="50"/>
      <c r="AP10" s="50"/>
      <c r="AQ10" s="50"/>
      <c r="AR10" s="50"/>
      <c r="AS10" s="57"/>
      <c r="AT10" s="57"/>
      <c r="AU10" s="57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</row>
    <row r="11" spans="1:62" ht="12" customHeight="1">
      <c r="A11" s="52"/>
      <c r="B11" s="53"/>
      <c r="C11" s="20"/>
      <c r="D11" s="53" t="s">
        <v>125</v>
      </c>
      <c r="E11" s="53"/>
      <c r="F11" s="53"/>
      <c r="G11" s="53"/>
      <c r="H11" s="53"/>
      <c r="I11" s="55"/>
      <c r="J11" s="55"/>
      <c r="K11" s="56"/>
      <c r="L11" s="50"/>
      <c r="M11" s="50"/>
      <c r="N11" s="50"/>
      <c r="O11" s="50"/>
      <c r="P11" s="50"/>
      <c r="Q11" s="50"/>
      <c r="R11" s="50"/>
      <c r="S11" s="50"/>
      <c r="T11" s="50"/>
      <c r="U11" s="57"/>
      <c r="V11" s="57"/>
      <c r="W11" s="57"/>
      <c r="X11" s="50"/>
      <c r="Y11" s="50"/>
      <c r="Z11" s="50"/>
      <c r="AA11" s="81"/>
      <c r="AB11" s="50"/>
      <c r="AC11" s="50"/>
      <c r="AD11" s="50"/>
      <c r="AE11" s="50"/>
      <c r="AF11" s="50"/>
      <c r="AG11" s="57"/>
      <c r="AH11" s="80">
        <v>3</v>
      </c>
      <c r="AI11" s="57" t="s">
        <v>133</v>
      </c>
      <c r="AJ11" s="79">
        <v>0</v>
      </c>
      <c r="AK11" s="50"/>
      <c r="AL11" s="50"/>
      <c r="AM11" s="50"/>
      <c r="AN11" s="50"/>
      <c r="AO11" s="50"/>
      <c r="AP11" s="50"/>
      <c r="AQ11" s="50"/>
      <c r="AR11" s="50"/>
      <c r="AS11" s="57"/>
      <c r="AT11" s="57"/>
      <c r="AU11" s="57"/>
      <c r="AV11" s="50"/>
      <c r="AW11" s="50"/>
      <c r="AX11" s="52" t="s">
        <v>120</v>
      </c>
      <c r="AY11" s="53"/>
      <c r="AZ11" s="53"/>
      <c r="BA11" s="53"/>
      <c r="BB11" s="53"/>
      <c r="BC11" s="53"/>
      <c r="BD11" s="53"/>
      <c r="BE11" s="53"/>
      <c r="BF11" s="53"/>
      <c r="BG11" s="53"/>
      <c r="BH11" s="54"/>
      <c r="BI11" s="50"/>
      <c r="BJ11" s="50"/>
    </row>
    <row r="12" spans="1:62" ht="12" customHeight="1">
      <c r="A12" s="50"/>
      <c r="B12" s="50"/>
      <c r="C12" s="50"/>
      <c r="D12" s="50"/>
      <c r="E12" s="50"/>
      <c r="F12" s="50"/>
      <c r="G12" s="50"/>
      <c r="H12" s="50"/>
      <c r="I12" s="57"/>
      <c r="J12" s="57"/>
      <c r="K12" s="57"/>
      <c r="L12" s="50"/>
      <c r="M12" s="50"/>
      <c r="N12" s="50"/>
      <c r="O12" s="50"/>
      <c r="P12" s="50"/>
      <c r="Q12" s="50"/>
      <c r="R12" s="50"/>
      <c r="S12" s="50"/>
      <c r="T12" s="50"/>
      <c r="U12" s="57"/>
      <c r="V12" s="57"/>
      <c r="W12" s="57"/>
      <c r="X12" s="50"/>
      <c r="Y12" s="50"/>
      <c r="Z12" s="50"/>
      <c r="AA12" s="50"/>
      <c r="AB12" s="50"/>
      <c r="AC12" s="50"/>
      <c r="AD12" s="50"/>
      <c r="AE12" s="50"/>
      <c r="AF12" s="50"/>
      <c r="AG12" s="57"/>
      <c r="AH12" s="80"/>
      <c r="AI12" s="57"/>
      <c r="AJ12" s="79"/>
      <c r="AK12" s="50"/>
      <c r="AL12" s="50"/>
      <c r="AM12" s="81"/>
      <c r="AN12" s="50"/>
      <c r="AO12" s="50"/>
      <c r="AP12" s="50"/>
      <c r="AQ12" s="50"/>
      <c r="AR12" s="50"/>
      <c r="AS12" s="57"/>
      <c r="AT12" s="57"/>
      <c r="AU12" s="57"/>
      <c r="AV12" s="50"/>
      <c r="AW12" s="50"/>
      <c r="AX12" s="52" t="s">
        <v>111</v>
      </c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50"/>
      <c r="BJ12" s="50"/>
    </row>
    <row r="13" spans="1:62" ht="12" customHeight="1">
      <c r="A13" s="52"/>
      <c r="B13" s="53"/>
      <c r="C13" s="20"/>
      <c r="D13" s="53" t="s">
        <v>135</v>
      </c>
      <c r="E13" s="53"/>
      <c r="F13" s="53"/>
      <c r="G13" s="53"/>
      <c r="H13" s="53"/>
      <c r="I13" s="55"/>
      <c r="J13" s="55"/>
      <c r="K13" s="56"/>
      <c r="L13" s="50"/>
      <c r="M13" s="50"/>
      <c r="N13" s="20"/>
      <c r="O13" s="53"/>
      <c r="P13" s="53" t="s">
        <v>44</v>
      </c>
      <c r="Q13" s="53"/>
      <c r="R13" s="53"/>
      <c r="S13" s="53"/>
      <c r="T13" s="53"/>
      <c r="U13" s="55"/>
      <c r="V13" s="55"/>
      <c r="W13" s="56"/>
      <c r="X13" s="50"/>
      <c r="Y13" s="50"/>
      <c r="Z13" s="50"/>
      <c r="AA13" s="50"/>
      <c r="AB13" s="50"/>
      <c r="AC13" s="50"/>
      <c r="AD13" s="50"/>
      <c r="AE13" s="50"/>
      <c r="AF13" s="50"/>
      <c r="AG13" s="57"/>
      <c r="AH13" s="80"/>
      <c r="AI13" s="57"/>
      <c r="AJ13" s="79"/>
      <c r="AK13" s="59"/>
      <c r="AL13" s="59"/>
      <c r="AM13" s="68"/>
      <c r="AN13" s="50"/>
      <c r="AO13" s="50"/>
      <c r="AP13" s="50"/>
      <c r="AQ13" s="50"/>
      <c r="AR13" s="50"/>
      <c r="AS13" s="77"/>
      <c r="AT13" s="70"/>
      <c r="AU13" s="77"/>
      <c r="AV13" s="50"/>
      <c r="AW13" s="50"/>
      <c r="AX13" s="52" t="s">
        <v>125</v>
      </c>
      <c r="AY13" s="53"/>
      <c r="AZ13" s="53"/>
      <c r="BA13" s="53"/>
      <c r="BB13" s="53"/>
      <c r="BC13" s="53"/>
      <c r="BD13" s="53"/>
      <c r="BE13" s="53"/>
      <c r="BF13" s="53"/>
      <c r="BG13" s="53"/>
      <c r="BH13" s="54"/>
      <c r="BI13" s="50"/>
      <c r="BJ13" s="50"/>
    </row>
    <row r="14" spans="1:62" ht="12" customHeight="1">
      <c r="A14" s="58"/>
      <c r="B14" s="58"/>
      <c r="C14" s="58"/>
      <c r="D14" s="58"/>
      <c r="E14" s="58"/>
      <c r="F14" s="58"/>
      <c r="G14" s="59"/>
      <c r="H14" s="59"/>
      <c r="I14" s="60">
        <v>2</v>
      </c>
      <c r="J14" s="61" t="s">
        <v>133</v>
      </c>
      <c r="K14" s="62">
        <v>3</v>
      </c>
      <c r="L14" s="50"/>
      <c r="M14" s="50"/>
      <c r="N14" s="50"/>
      <c r="O14" s="68"/>
      <c r="P14" s="50"/>
      <c r="Q14" s="50"/>
      <c r="R14" s="50"/>
      <c r="S14" s="50"/>
      <c r="T14" s="50"/>
      <c r="U14" s="63">
        <v>3</v>
      </c>
      <c r="V14" s="64" t="s">
        <v>133</v>
      </c>
      <c r="W14" s="65">
        <v>1</v>
      </c>
      <c r="X14" s="50"/>
      <c r="Y14" s="50"/>
      <c r="Z14" s="50"/>
      <c r="AA14" s="50"/>
      <c r="AB14" s="50"/>
      <c r="AC14" s="50"/>
      <c r="AD14" s="50"/>
      <c r="AE14" s="50"/>
      <c r="AF14" s="50"/>
      <c r="AG14" s="57"/>
      <c r="AH14" s="72"/>
      <c r="AI14" s="73"/>
      <c r="AJ14" s="82"/>
      <c r="AK14" s="50"/>
      <c r="AL14" s="50"/>
      <c r="AM14" s="50"/>
      <c r="AN14" s="50"/>
      <c r="AO14" s="50"/>
      <c r="AP14" s="50"/>
      <c r="AQ14" s="50"/>
      <c r="AR14" s="50"/>
      <c r="AS14" s="57"/>
      <c r="AT14" s="57"/>
      <c r="AU14" s="57"/>
      <c r="AV14" s="50"/>
      <c r="AW14" s="50"/>
      <c r="AX14" s="52" t="s">
        <v>108</v>
      </c>
      <c r="AY14" s="53"/>
      <c r="AZ14" s="53"/>
      <c r="BA14" s="53"/>
      <c r="BB14" s="53"/>
      <c r="BC14" s="53"/>
      <c r="BD14" s="53"/>
      <c r="BE14" s="53"/>
      <c r="BF14" s="53"/>
      <c r="BG14" s="53"/>
      <c r="BH14" s="54"/>
      <c r="BI14" s="50"/>
      <c r="BJ14" s="50"/>
    </row>
    <row r="15" spans="1:62" ht="12" customHeight="1">
      <c r="A15" s="52"/>
      <c r="B15" s="53"/>
      <c r="C15" s="20"/>
      <c r="D15" s="53" t="s">
        <v>120</v>
      </c>
      <c r="E15" s="53"/>
      <c r="F15" s="53"/>
      <c r="G15" s="53"/>
      <c r="H15" s="53"/>
      <c r="I15" s="55"/>
      <c r="J15" s="55"/>
      <c r="K15" s="56"/>
      <c r="L15" s="50"/>
      <c r="M15" s="50"/>
      <c r="N15" s="67"/>
      <c r="O15" s="68"/>
      <c r="P15" s="50"/>
      <c r="Q15" s="50"/>
      <c r="R15" s="50"/>
      <c r="S15" s="50"/>
      <c r="T15" s="50"/>
      <c r="U15" s="83"/>
      <c r="V15" s="70"/>
      <c r="W15" s="71"/>
      <c r="X15" s="50"/>
      <c r="Y15" s="50"/>
      <c r="Z15" s="50"/>
      <c r="AA15" s="52" t="s">
        <v>44</v>
      </c>
      <c r="AB15" s="53"/>
      <c r="AC15" s="53"/>
      <c r="AD15" s="53"/>
      <c r="AE15" s="53"/>
      <c r="AF15" s="53" t="s">
        <v>136</v>
      </c>
      <c r="AG15" s="55" t="s">
        <v>45</v>
      </c>
      <c r="AH15" s="55"/>
      <c r="AI15" s="55"/>
      <c r="AJ15" s="54"/>
      <c r="AK15" s="50"/>
      <c r="AL15" s="50"/>
      <c r="AM15" s="50"/>
      <c r="AN15" s="50"/>
      <c r="AO15" s="50"/>
      <c r="AP15" s="50"/>
      <c r="AQ15" s="50"/>
      <c r="AR15" s="50"/>
      <c r="AS15" s="57"/>
      <c r="AT15" s="57"/>
      <c r="AU15" s="57"/>
      <c r="AV15" s="50"/>
      <c r="AW15" s="50"/>
      <c r="AX15" s="52" t="s">
        <v>114</v>
      </c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50"/>
      <c r="BJ15" s="50"/>
    </row>
    <row r="16" spans="1:62" ht="12" customHeight="1">
      <c r="A16" s="50"/>
      <c r="B16" s="50"/>
      <c r="C16" s="50"/>
      <c r="D16" s="50"/>
      <c r="E16" s="50"/>
      <c r="F16" s="50"/>
      <c r="G16" s="50"/>
      <c r="H16" s="50"/>
      <c r="I16" s="57"/>
      <c r="J16" s="57"/>
      <c r="K16" s="57"/>
      <c r="L16" s="50"/>
      <c r="M16" s="50"/>
      <c r="N16" s="50"/>
      <c r="O16" s="50"/>
      <c r="P16" s="50"/>
      <c r="Q16" s="50"/>
      <c r="R16" s="50"/>
      <c r="S16" s="50"/>
      <c r="T16" s="50"/>
      <c r="U16" s="84"/>
      <c r="V16" s="85"/>
      <c r="W16" s="86"/>
      <c r="X16" s="50"/>
      <c r="Y16" s="50"/>
      <c r="Z16" s="50"/>
      <c r="AA16" s="50"/>
      <c r="AB16" s="50"/>
      <c r="AC16" s="50"/>
      <c r="AD16" s="50"/>
      <c r="AE16" s="50"/>
      <c r="AF16" s="50"/>
      <c r="AG16" s="57"/>
      <c r="AH16" s="57"/>
      <c r="AI16" s="57"/>
      <c r="AJ16" s="50"/>
      <c r="AK16" s="50"/>
      <c r="AL16" s="50"/>
      <c r="AM16" s="50"/>
      <c r="AN16" s="50"/>
      <c r="AO16" s="50"/>
      <c r="AP16" s="50"/>
      <c r="AQ16" s="50"/>
      <c r="AR16" s="50"/>
      <c r="AS16" s="57"/>
      <c r="AT16" s="57"/>
      <c r="AU16" s="57"/>
      <c r="AV16" s="50"/>
      <c r="AW16" s="50"/>
      <c r="AX16" s="52"/>
      <c r="AY16" s="53"/>
      <c r="AZ16" s="53"/>
      <c r="BA16" s="53"/>
      <c r="BB16" s="53"/>
      <c r="BC16" s="53"/>
      <c r="BD16" s="53"/>
      <c r="BE16" s="53"/>
      <c r="BF16" s="53"/>
      <c r="BG16" s="53"/>
      <c r="BH16" s="54"/>
      <c r="BI16" s="50"/>
      <c r="BJ16" s="50"/>
    </row>
    <row r="17" spans="1:62" ht="12" customHeight="1">
      <c r="A17" s="52"/>
      <c r="B17" s="53"/>
      <c r="C17" s="52" t="s">
        <v>96</v>
      </c>
      <c r="D17" s="53"/>
      <c r="E17" s="53"/>
      <c r="F17" s="53"/>
      <c r="G17" s="53"/>
      <c r="H17" s="53"/>
      <c r="I17" s="55"/>
      <c r="J17" s="55"/>
      <c r="K17" s="56"/>
      <c r="L17" s="50"/>
      <c r="M17" s="50"/>
      <c r="N17" s="52" t="s">
        <v>111</v>
      </c>
      <c r="O17" s="53"/>
      <c r="P17" s="53"/>
      <c r="Q17" s="53"/>
      <c r="R17" s="53"/>
      <c r="S17" s="53"/>
      <c r="T17" s="53"/>
      <c r="U17" s="55"/>
      <c r="V17" s="55"/>
      <c r="W17" s="56"/>
      <c r="X17" s="50"/>
      <c r="Y17" s="50"/>
      <c r="Z17" s="50"/>
      <c r="AA17" s="50"/>
      <c r="AB17" s="50"/>
      <c r="AC17" s="50"/>
      <c r="AD17" s="50"/>
      <c r="AE17" s="50"/>
      <c r="AF17" s="50"/>
      <c r="AG17" s="57"/>
      <c r="AH17" s="57"/>
      <c r="AI17" s="57"/>
      <c r="AJ17" s="50"/>
      <c r="AK17" s="50"/>
      <c r="AL17" s="50"/>
      <c r="AM17" s="50"/>
      <c r="AN17" s="50"/>
      <c r="AO17" s="50"/>
      <c r="AP17" s="50"/>
      <c r="AQ17" s="50"/>
      <c r="AR17" s="50"/>
      <c r="AS17" s="57"/>
      <c r="AT17" s="57"/>
      <c r="AU17" s="57"/>
      <c r="AV17" s="50"/>
      <c r="AW17" s="50"/>
      <c r="AX17" s="52"/>
      <c r="AY17" s="87"/>
      <c r="AZ17" s="53"/>
      <c r="BA17" s="87"/>
      <c r="BB17" s="87"/>
      <c r="BC17" s="87"/>
      <c r="BD17" s="87"/>
      <c r="BE17" s="87"/>
      <c r="BF17" s="87"/>
      <c r="BG17" s="87"/>
      <c r="BH17" s="88"/>
      <c r="BI17" s="89"/>
      <c r="BJ17" s="89"/>
    </row>
    <row r="18" spans="1:62" ht="12" customHeight="1">
      <c r="A18" s="58"/>
      <c r="B18" s="58"/>
      <c r="C18" s="58"/>
      <c r="D18" s="58"/>
      <c r="E18" s="58"/>
      <c r="F18" s="58"/>
      <c r="G18" s="59"/>
      <c r="H18" s="59"/>
      <c r="I18" s="60">
        <v>2</v>
      </c>
      <c r="J18" s="90" t="s">
        <v>133</v>
      </c>
      <c r="K18" s="62">
        <v>3</v>
      </c>
      <c r="L18" s="50"/>
      <c r="M18" s="50"/>
      <c r="N18" s="50"/>
      <c r="O18" s="50"/>
      <c r="P18" s="50"/>
      <c r="Q18" s="50"/>
      <c r="R18" s="50"/>
      <c r="S18" s="50"/>
      <c r="T18" s="50"/>
      <c r="U18" s="70"/>
      <c r="V18" s="70"/>
      <c r="W18" s="70"/>
      <c r="X18" s="50"/>
      <c r="Y18" s="50"/>
      <c r="Z18" s="50"/>
      <c r="AA18" s="50"/>
      <c r="AB18" s="50"/>
      <c r="AC18" s="50"/>
      <c r="AD18" s="50"/>
      <c r="AE18" s="50"/>
      <c r="AF18" s="50"/>
      <c r="AG18" s="57"/>
      <c r="AH18" s="57"/>
      <c r="AI18" s="57"/>
      <c r="AJ18" s="50"/>
      <c r="AK18" s="50"/>
      <c r="AL18" s="50"/>
      <c r="AM18" s="50"/>
      <c r="AN18" s="50"/>
      <c r="AO18" s="50"/>
      <c r="AP18" s="50"/>
      <c r="AQ18" s="50"/>
      <c r="AR18" s="50"/>
      <c r="AS18" s="57"/>
      <c r="AT18" s="57"/>
      <c r="AU18" s="57"/>
      <c r="AV18" s="50"/>
      <c r="AW18" s="50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</row>
    <row r="19" spans="1:62" ht="12" customHeight="1">
      <c r="A19" s="52"/>
      <c r="B19" s="53"/>
      <c r="C19" s="52" t="s">
        <v>111</v>
      </c>
      <c r="D19" s="53"/>
      <c r="E19" s="53"/>
      <c r="F19" s="53"/>
      <c r="G19" s="53"/>
      <c r="H19" s="53"/>
      <c r="I19" s="55"/>
      <c r="J19" s="55"/>
      <c r="K19" s="56"/>
      <c r="L19" s="50"/>
      <c r="M19" s="50"/>
      <c r="N19" s="50"/>
      <c r="O19" s="50"/>
      <c r="P19" s="50"/>
      <c r="Q19" s="50"/>
      <c r="R19" s="50"/>
      <c r="S19" s="50"/>
      <c r="T19" s="50"/>
      <c r="U19" s="70"/>
      <c r="V19" s="70"/>
      <c r="W19" s="70"/>
      <c r="X19" s="50"/>
      <c r="Y19" s="50"/>
      <c r="Z19" s="50"/>
      <c r="AA19" s="50"/>
      <c r="AB19" s="50"/>
      <c r="AC19" s="50"/>
      <c r="AD19" s="50"/>
      <c r="AE19" s="50"/>
      <c r="AF19" s="50"/>
      <c r="AG19" s="57"/>
      <c r="AH19" s="57"/>
      <c r="AI19" s="57"/>
      <c r="AJ19" s="50"/>
      <c r="AK19" s="50"/>
      <c r="AL19" s="50"/>
      <c r="AM19" s="50"/>
      <c r="AN19" s="50"/>
      <c r="AO19" s="50"/>
      <c r="AP19" s="50"/>
      <c r="AQ19" s="50"/>
      <c r="AR19" s="50"/>
      <c r="AS19" s="57"/>
      <c r="AT19" s="57"/>
      <c r="AU19" s="57"/>
      <c r="AV19" s="50"/>
      <c r="AW19" s="50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</row>
    <row r="20" spans="1:62" ht="12" customHeight="1">
      <c r="A20" s="50"/>
      <c r="B20" s="50"/>
      <c r="C20" s="50"/>
      <c r="D20" s="50"/>
      <c r="E20" s="50"/>
      <c r="F20" s="50"/>
      <c r="G20" s="50"/>
      <c r="H20" s="50"/>
      <c r="I20" s="57"/>
      <c r="J20" s="57"/>
      <c r="K20" s="57"/>
      <c r="L20" s="50"/>
      <c r="M20" s="50"/>
      <c r="N20" s="50"/>
      <c r="O20" s="50"/>
      <c r="P20" s="50"/>
      <c r="Q20" s="50"/>
      <c r="R20" s="50"/>
      <c r="S20" s="50"/>
      <c r="T20" s="50"/>
      <c r="U20" s="70"/>
      <c r="V20" s="70"/>
      <c r="W20" s="70"/>
      <c r="X20" s="50"/>
      <c r="Y20" s="50"/>
      <c r="Z20" s="50"/>
      <c r="AA20" s="50"/>
      <c r="AB20" s="50"/>
      <c r="AC20" s="50"/>
      <c r="AD20" s="50"/>
      <c r="AE20" s="50"/>
      <c r="AF20" s="50"/>
      <c r="AG20" s="57"/>
      <c r="AH20" s="57"/>
      <c r="AI20" s="57"/>
      <c r="AJ20" s="50"/>
      <c r="AK20" s="50"/>
      <c r="AL20" s="50"/>
      <c r="AM20" s="50"/>
      <c r="AN20" s="50"/>
      <c r="AO20" s="50"/>
      <c r="AP20" s="50"/>
      <c r="AQ20" s="50"/>
      <c r="AR20" s="50"/>
      <c r="AS20" s="57"/>
      <c r="AT20" s="57"/>
      <c r="AU20" s="57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</row>
    <row r="21" spans="1:62" ht="12" customHeight="1">
      <c r="A21" s="50"/>
      <c r="B21" s="50"/>
      <c r="C21" s="50"/>
      <c r="D21" s="50"/>
      <c r="E21" s="50"/>
      <c r="F21" s="50"/>
      <c r="G21" s="50"/>
      <c r="H21" s="50"/>
      <c r="I21" s="57"/>
      <c r="J21" s="57"/>
      <c r="K21" s="57"/>
      <c r="L21" s="50"/>
      <c r="M21" s="50"/>
      <c r="N21" s="50"/>
      <c r="O21" s="50"/>
      <c r="P21" s="50"/>
      <c r="Q21" s="50"/>
      <c r="R21" s="50"/>
      <c r="S21" s="50"/>
      <c r="T21" s="50"/>
      <c r="U21" s="57"/>
      <c r="V21" s="57"/>
      <c r="W21" s="57"/>
      <c r="X21" s="50"/>
      <c r="Y21" s="50"/>
      <c r="Z21" s="50"/>
      <c r="AA21" s="50"/>
      <c r="AB21" s="50"/>
      <c r="AC21" s="50"/>
      <c r="AD21" s="50"/>
      <c r="AE21" s="50"/>
      <c r="AF21" s="50"/>
      <c r="AG21" s="57"/>
      <c r="AH21" s="57"/>
      <c r="AI21" s="57"/>
      <c r="AJ21" s="50"/>
      <c r="AK21" s="50"/>
      <c r="AL21" s="50"/>
      <c r="AM21" s="50"/>
      <c r="AN21" s="50"/>
      <c r="AO21" s="50"/>
      <c r="AP21" s="50"/>
      <c r="AQ21" s="50"/>
      <c r="AR21" s="50"/>
      <c r="AS21" s="57"/>
      <c r="AT21" s="57"/>
      <c r="AU21" s="57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</row>
    <row r="22" spans="1:62" ht="12" customHeight="1">
      <c r="A22" s="59"/>
      <c r="B22" s="59"/>
      <c r="C22" s="59"/>
      <c r="D22" s="59"/>
      <c r="E22" s="59"/>
      <c r="F22" s="59"/>
      <c r="G22" s="59"/>
      <c r="H22" s="59"/>
      <c r="I22" s="91"/>
      <c r="J22" s="92"/>
      <c r="K22" s="91"/>
      <c r="L22" s="50"/>
      <c r="M22" s="50"/>
      <c r="N22" s="50"/>
      <c r="O22" s="50"/>
      <c r="P22" s="50"/>
      <c r="Q22" s="50"/>
      <c r="R22" s="50"/>
      <c r="S22" s="50"/>
      <c r="T22" s="50"/>
      <c r="U22" s="70"/>
      <c r="V22" s="70"/>
      <c r="W22" s="70"/>
      <c r="X22" s="50"/>
      <c r="Y22" s="50"/>
      <c r="Z22" s="50"/>
      <c r="AA22" s="50"/>
      <c r="AB22" s="50"/>
      <c r="AC22" s="50"/>
      <c r="AD22" s="50"/>
      <c r="AE22" s="50"/>
      <c r="AF22" s="50"/>
      <c r="AG22" s="57"/>
      <c r="AH22" s="57"/>
      <c r="AI22" s="57"/>
      <c r="AJ22" s="50"/>
      <c r="AK22" s="50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50"/>
      <c r="AW22" s="50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</row>
    <row r="23" spans="1:62" ht="12" customHeight="1">
      <c r="A23" s="50"/>
      <c r="B23" s="50"/>
      <c r="C23" s="50"/>
      <c r="D23" s="50"/>
      <c r="E23" s="50"/>
      <c r="F23" s="50"/>
      <c r="G23" s="50"/>
      <c r="H23" s="50"/>
      <c r="I23" s="57"/>
      <c r="J23" s="57"/>
      <c r="K23" s="57"/>
      <c r="L23" s="50"/>
      <c r="M23" s="50"/>
      <c r="N23" s="59"/>
      <c r="O23" s="68"/>
      <c r="P23" s="50"/>
      <c r="Q23" s="50"/>
      <c r="R23" s="50"/>
      <c r="S23" s="50"/>
      <c r="T23" s="50"/>
      <c r="U23" s="77"/>
      <c r="V23" s="70"/>
      <c r="W23" s="77"/>
      <c r="X23" s="50"/>
      <c r="Y23" s="50"/>
      <c r="Z23" s="50"/>
      <c r="AA23" s="50"/>
      <c r="AB23" s="50"/>
      <c r="AC23" s="50"/>
      <c r="AD23" s="50"/>
      <c r="AE23" s="50"/>
      <c r="AF23" s="50"/>
      <c r="AG23" s="57"/>
      <c r="AH23" s="57"/>
      <c r="AI23" s="57"/>
      <c r="AJ23" s="50"/>
      <c r="AK23" s="50"/>
      <c r="AL23" s="89"/>
      <c r="AM23" s="89"/>
      <c r="AN23" s="89"/>
      <c r="AO23" s="89"/>
      <c r="AP23" s="89"/>
      <c r="AQ23" s="89"/>
      <c r="AR23" s="89"/>
      <c r="AS23" s="89"/>
      <c r="AT23" s="89"/>
      <c r="AU23" s="50"/>
      <c r="AV23" s="50"/>
      <c r="AW23" s="50"/>
      <c r="AX23" s="50"/>
      <c r="AY23" s="93"/>
      <c r="AZ23" s="89"/>
      <c r="BA23" s="89"/>
      <c r="BB23" s="89"/>
      <c r="BC23" s="89"/>
      <c r="BD23" s="89"/>
      <c r="BE23" s="89"/>
      <c r="BF23" s="89"/>
      <c r="BG23" s="89"/>
      <c r="BH23" s="89"/>
      <c r="BI23" s="50"/>
      <c r="BJ23" s="50"/>
    </row>
    <row r="24" spans="1:62" ht="12" customHeight="1">
      <c r="A24" s="50"/>
      <c r="B24" s="50"/>
      <c r="C24" s="50"/>
      <c r="D24" s="50"/>
      <c r="E24" s="50"/>
      <c r="F24" s="50"/>
      <c r="G24" s="50"/>
      <c r="H24" s="50"/>
      <c r="I24" s="57"/>
      <c r="J24" s="57"/>
      <c r="K24" s="57"/>
      <c r="L24" s="50"/>
      <c r="M24" s="50"/>
      <c r="N24" s="50"/>
      <c r="O24" s="50"/>
      <c r="P24" s="50"/>
      <c r="Q24" s="50"/>
      <c r="R24" s="50"/>
      <c r="S24" s="50"/>
      <c r="T24" s="50"/>
      <c r="U24" s="57"/>
      <c r="V24" s="57"/>
      <c r="W24" s="57"/>
      <c r="X24" s="50"/>
      <c r="Y24" s="50"/>
      <c r="Z24" s="50"/>
      <c r="AA24" s="75"/>
      <c r="AB24" s="50"/>
      <c r="AC24" s="50"/>
      <c r="AD24" s="50"/>
      <c r="AE24" s="50"/>
      <c r="AF24" s="50"/>
      <c r="AG24" s="57"/>
      <c r="AH24" s="57"/>
      <c r="AI24" s="57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2" t="s">
        <v>125</v>
      </c>
      <c r="AZ24" s="53"/>
      <c r="BA24" s="53"/>
      <c r="BB24" s="53"/>
      <c r="BC24" s="53"/>
      <c r="BD24" s="53"/>
      <c r="BE24" s="53"/>
      <c r="BF24" s="53"/>
      <c r="BG24" s="53"/>
      <c r="BH24" s="54"/>
      <c r="BI24" s="50"/>
      <c r="BJ24" s="50"/>
    </row>
    <row r="25" spans="1:62" ht="12" customHeight="1">
      <c r="A25" s="50"/>
      <c r="B25" s="50"/>
      <c r="C25" s="50"/>
      <c r="D25" s="50"/>
      <c r="E25" s="50"/>
      <c r="F25" s="50"/>
      <c r="G25" s="50"/>
      <c r="H25" s="50"/>
      <c r="I25" s="57"/>
      <c r="J25" s="57"/>
      <c r="K25" s="57"/>
      <c r="L25" s="50"/>
      <c r="M25" s="50"/>
      <c r="N25" s="50"/>
      <c r="O25" s="50"/>
      <c r="P25" s="50"/>
      <c r="Q25" s="50"/>
      <c r="R25" s="50"/>
      <c r="S25" s="50"/>
      <c r="T25" s="50"/>
      <c r="U25" s="57"/>
      <c r="V25" s="57"/>
      <c r="W25" s="57"/>
      <c r="X25" s="50"/>
      <c r="Y25" s="50"/>
      <c r="Z25" s="59"/>
      <c r="AA25" s="68"/>
      <c r="AB25" s="50"/>
      <c r="AC25" s="50"/>
      <c r="AD25" s="50"/>
      <c r="AE25" s="50"/>
      <c r="AF25" s="50"/>
      <c r="AG25" s="94"/>
      <c r="AH25" s="70"/>
      <c r="AI25" s="94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89"/>
      <c r="AZ25" s="89"/>
      <c r="BA25" s="89"/>
      <c r="BB25" s="89"/>
      <c r="BC25" s="89"/>
      <c r="BD25" s="89"/>
      <c r="BE25" s="89"/>
      <c r="BF25" s="95"/>
      <c r="BG25" s="50"/>
      <c r="BH25" s="79"/>
      <c r="BI25" s="50"/>
      <c r="BJ25" s="50"/>
    </row>
    <row r="26" spans="1:62" ht="12" customHeight="1">
      <c r="A26" s="59"/>
      <c r="B26" s="59"/>
      <c r="C26" s="59"/>
      <c r="D26" s="59"/>
      <c r="E26" s="59"/>
      <c r="F26" s="59"/>
      <c r="G26" s="59"/>
      <c r="H26" s="59"/>
      <c r="I26" s="91"/>
      <c r="J26" s="92"/>
      <c r="K26" s="91"/>
      <c r="L26" s="50"/>
      <c r="M26" s="50"/>
      <c r="N26" s="50"/>
      <c r="O26" s="50"/>
      <c r="P26" s="50"/>
      <c r="Q26" s="50"/>
      <c r="R26" s="50"/>
      <c r="S26" s="50"/>
      <c r="T26" s="50"/>
      <c r="U26" s="57"/>
      <c r="V26" s="57"/>
      <c r="W26" s="57"/>
      <c r="X26" s="50"/>
      <c r="Y26" s="50"/>
      <c r="Z26" s="89"/>
      <c r="AA26" s="89"/>
      <c r="AB26" s="89"/>
      <c r="AC26" s="89"/>
      <c r="AD26" s="89"/>
      <c r="AE26" s="89"/>
      <c r="AF26" s="89"/>
      <c r="AG26" s="96"/>
      <c r="AH26" s="96"/>
      <c r="AI26" s="96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9"/>
      <c r="AZ26" s="68"/>
      <c r="BA26" s="50"/>
      <c r="BB26" s="50"/>
      <c r="BC26" s="50"/>
      <c r="BD26" s="50"/>
      <c r="BE26" s="50"/>
      <c r="BF26" s="97">
        <v>2</v>
      </c>
      <c r="BG26" s="98" t="s">
        <v>133</v>
      </c>
      <c r="BH26" s="99">
        <v>3</v>
      </c>
      <c r="BI26" s="50"/>
      <c r="BJ26" s="50"/>
    </row>
    <row r="27" spans="1:62" ht="12" customHeight="1">
      <c r="A27" s="50"/>
      <c r="B27" s="50"/>
      <c r="C27" s="50"/>
      <c r="D27" s="50"/>
      <c r="E27" s="50"/>
      <c r="F27" s="50"/>
      <c r="G27" s="50"/>
      <c r="H27" s="50"/>
      <c r="I27" s="57"/>
      <c r="J27" s="57"/>
      <c r="K27" s="57"/>
      <c r="L27" s="50"/>
      <c r="M27" s="50"/>
      <c r="N27" s="89"/>
      <c r="O27" s="89"/>
      <c r="P27" s="89"/>
      <c r="Q27" s="89"/>
      <c r="R27" s="89"/>
      <c r="S27" s="89"/>
      <c r="T27" s="89"/>
      <c r="U27" s="96"/>
      <c r="V27" s="96"/>
      <c r="W27" s="96"/>
      <c r="X27" s="50"/>
      <c r="Y27" s="50"/>
      <c r="Z27" s="89"/>
      <c r="AA27" s="89"/>
      <c r="AB27" s="89"/>
      <c r="AC27" s="89"/>
      <c r="AD27" s="89"/>
      <c r="AE27" s="89"/>
      <c r="AF27" s="89"/>
      <c r="AG27" s="96"/>
      <c r="AH27" s="96"/>
      <c r="AI27" s="96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89"/>
      <c r="AX27" s="50"/>
      <c r="AY27" s="89"/>
      <c r="AZ27" s="89"/>
      <c r="BA27" s="89"/>
      <c r="BB27" s="89"/>
      <c r="BC27" s="89"/>
      <c r="BD27" s="89"/>
      <c r="BE27" s="89"/>
      <c r="BF27" s="100"/>
      <c r="BG27" s="89"/>
      <c r="BH27" s="101"/>
      <c r="BI27" s="50"/>
      <c r="BJ27" s="50"/>
    </row>
    <row r="28" spans="1:62" ht="12" customHeight="1">
      <c r="A28" s="89"/>
      <c r="B28" s="89"/>
      <c r="C28" s="89"/>
      <c r="D28" s="89"/>
      <c r="E28" s="89"/>
      <c r="F28" s="89"/>
      <c r="G28" s="89"/>
      <c r="H28" s="89"/>
      <c r="I28" s="96"/>
      <c r="J28" s="96"/>
      <c r="K28" s="96"/>
      <c r="L28" s="89"/>
      <c r="M28" s="89"/>
      <c r="N28" s="89"/>
      <c r="O28" s="89"/>
      <c r="P28" s="89"/>
      <c r="Q28" s="89"/>
      <c r="R28" s="89"/>
      <c r="S28" s="89"/>
      <c r="T28" s="89"/>
      <c r="U28" s="96"/>
      <c r="V28" s="96"/>
      <c r="W28" s="96"/>
      <c r="X28" s="89"/>
      <c r="Y28" s="89"/>
      <c r="Z28" s="89"/>
      <c r="AA28" s="89"/>
      <c r="AB28" s="89"/>
      <c r="AC28" s="89"/>
      <c r="AD28" s="89"/>
      <c r="AE28" s="89"/>
      <c r="AF28" s="89"/>
      <c r="AG28" s="96"/>
      <c r="AH28" s="96"/>
      <c r="AI28" s="96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52" t="s">
        <v>111</v>
      </c>
      <c r="AZ28" s="53"/>
      <c r="BA28" s="53"/>
      <c r="BB28" s="53"/>
      <c r="BC28" s="53"/>
      <c r="BD28" s="53"/>
      <c r="BE28" s="53"/>
      <c r="BF28" s="53"/>
      <c r="BG28" s="53"/>
      <c r="BH28" s="54"/>
      <c r="BI28" s="89"/>
      <c r="BJ28" s="89"/>
    </row>
    <row r="29" spans="1:61" ht="12" customHeight="1">
      <c r="A29" s="50"/>
      <c r="B29" s="50"/>
      <c r="C29" s="50"/>
      <c r="D29" s="50"/>
      <c r="E29" s="50"/>
      <c r="F29" s="50"/>
      <c r="G29" s="50"/>
      <c r="H29" s="50"/>
      <c r="I29" s="57"/>
      <c r="J29" s="57"/>
      <c r="K29" s="57"/>
      <c r="L29" s="89"/>
      <c r="M29" s="89"/>
      <c r="N29" s="50"/>
      <c r="O29" s="50"/>
      <c r="P29" s="50"/>
      <c r="Q29" s="50"/>
      <c r="R29" s="50"/>
      <c r="S29" s="50"/>
      <c r="T29" s="50"/>
      <c r="U29" s="57"/>
      <c r="V29" s="57"/>
      <c r="W29" s="57"/>
      <c r="X29" s="89"/>
      <c r="Y29" s="89"/>
      <c r="Z29" s="50"/>
      <c r="AA29" s="50"/>
      <c r="AB29" s="50"/>
      <c r="AC29" s="50"/>
      <c r="AD29" s="50"/>
      <c r="AE29" s="50"/>
      <c r="AF29" s="50"/>
      <c r="AG29" s="57"/>
      <c r="AH29" s="57"/>
      <c r="AI29" s="57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BB29" s="89"/>
      <c r="BC29" s="89"/>
      <c r="BD29" s="89"/>
      <c r="BE29" s="89"/>
      <c r="BF29" s="89"/>
      <c r="BG29" s="89"/>
      <c r="BH29" s="89"/>
      <c r="BI29" s="89"/>
    </row>
    <row r="30" spans="1:61" ht="12" customHeight="1">
      <c r="A30" s="59"/>
      <c r="B30" s="59"/>
      <c r="C30" s="59"/>
      <c r="D30" s="59"/>
      <c r="E30" s="59"/>
      <c r="F30" s="59"/>
      <c r="G30" s="59"/>
      <c r="H30" s="59"/>
      <c r="I30" s="91"/>
      <c r="J30" s="92"/>
      <c r="K30" s="91"/>
      <c r="L30" s="89"/>
      <c r="M30" s="89"/>
      <c r="N30" s="89"/>
      <c r="O30" s="89"/>
      <c r="P30" s="89"/>
      <c r="Q30" s="89"/>
      <c r="R30" s="89"/>
      <c r="S30" s="89"/>
      <c r="T30" s="89"/>
      <c r="U30" s="96"/>
      <c r="V30" s="96"/>
      <c r="W30" s="96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P30" s="89"/>
      <c r="AQ30" s="89"/>
      <c r="AR30" s="89"/>
      <c r="BC30" s="89"/>
      <c r="BD30" s="89"/>
      <c r="BE30" s="89"/>
      <c r="BF30" s="89"/>
      <c r="BG30" s="89"/>
      <c r="BH30" s="89"/>
      <c r="BI30" s="89"/>
    </row>
    <row r="31" spans="1:61" ht="12" customHeight="1">
      <c r="A31" s="50"/>
      <c r="B31" s="50"/>
      <c r="C31" s="50"/>
      <c r="D31" s="50"/>
      <c r="E31" s="50"/>
      <c r="F31" s="50"/>
      <c r="G31" s="50"/>
      <c r="H31" s="50"/>
      <c r="I31" s="57"/>
      <c r="J31" s="57"/>
      <c r="K31" s="57"/>
      <c r="L31" s="89"/>
      <c r="M31" s="89"/>
      <c r="N31" s="59"/>
      <c r="O31" s="68"/>
      <c r="P31" s="50"/>
      <c r="Q31" s="50"/>
      <c r="R31" s="50"/>
      <c r="S31" s="50"/>
      <c r="T31" s="50"/>
      <c r="U31" s="77"/>
      <c r="V31" s="70"/>
      <c r="W31" s="77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P31" s="89"/>
      <c r="AQ31" s="89"/>
      <c r="AR31" s="89"/>
      <c r="BC31" s="89"/>
      <c r="BD31" s="89"/>
      <c r="BE31" s="89"/>
      <c r="BF31" s="89"/>
      <c r="BG31" s="89"/>
      <c r="BH31" s="89"/>
      <c r="BI31" s="89"/>
    </row>
    <row r="32" spans="1:61" ht="12" customHeight="1">
      <c r="A32" s="89"/>
      <c r="B32" s="89"/>
      <c r="C32" s="89"/>
      <c r="D32" s="89"/>
      <c r="E32" s="89"/>
      <c r="F32" s="89"/>
      <c r="G32" s="89"/>
      <c r="H32" s="89"/>
      <c r="I32" s="96"/>
      <c r="J32" s="96"/>
      <c r="K32" s="96"/>
      <c r="L32" s="89"/>
      <c r="M32" s="89"/>
      <c r="N32" s="89"/>
      <c r="O32" s="89"/>
      <c r="P32" s="89"/>
      <c r="Q32" s="89"/>
      <c r="R32" s="89"/>
      <c r="S32" s="89"/>
      <c r="T32" s="89"/>
      <c r="U32" s="96"/>
      <c r="V32" s="96"/>
      <c r="W32" s="96"/>
      <c r="X32" s="89"/>
      <c r="Y32" s="89"/>
      <c r="Z32" s="89"/>
      <c r="AA32" s="89"/>
      <c r="AB32" s="89"/>
      <c r="AC32" s="89"/>
      <c r="AD32" s="89"/>
      <c r="AE32" s="89"/>
      <c r="AF32" s="102"/>
      <c r="AG32" s="103"/>
      <c r="AH32" s="103"/>
      <c r="AI32" s="103"/>
      <c r="AJ32" s="103"/>
      <c r="AK32" s="103"/>
      <c r="AL32" s="103"/>
      <c r="AM32" s="103"/>
      <c r="AN32" s="104"/>
      <c r="AO32" s="98"/>
      <c r="AP32" s="98"/>
      <c r="AQ32" s="104"/>
      <c r="AR32" s="98"/>
      <c r="AS32" s="98"/>
      <c r="AT32" s="104"/>
      <c r="AU32" s="98"/>
      <c r="AV32" s="98"/>
      <c r="AW32" s="104"/>
      <c r="AX32" s="98"/>
      <c r="AY32" s="98"/>
      <c r="AZ32" s="98"/>
      <c r="BA32" s="70"/>
      <c r="BB32" s="70"/>
      <c r="BC32" s="98"/>
      <c r="BD32" s="70"/>
      <c r="BE32" s="70"/>
      <c r="BF32" s="98"/>
      <c r="BG32" s="70"/>
      <c r="BH32" s="70"/>
      <c r="BI32" s="89"/>
    </row>
    <row r="33" spans="1:61" ht="12" customHeight="1">
      <c r="A33" s="50"/>
      <c r="B33" s="50"/>
      <c r="C33" s="50"/>
      <c r="D33" s="50"/>
      <c r="E33" s="50"/>
      <c r="F33" s="50"/>
      <c r="G33" s="50"/>
      <c r="H33" s="50"/>
      <c r="I33" s="57"/>
      <c r="J33" s="57"/>
      <c r="K33" s="57"/>
      <c r="L33" s="89"/>
      <c r="M33" s="89"/>
      <c r="N33" s="50"/>
      <c r="O33" s="50"/>
      <c r="P33" s="50"/>
      <c r="Q33" s="50"/>
      <c r="R33" s="50"/>
      <c r="S33" s="50"/>
      <c r="T33" s="50"/>
      <c r="U33" s="57"/>
      <c r="V33" s="57"/>
      <c r="W33" s="57"/>
      <c r="X33" s="89"/>
      <c r="Y33" s="89"/>
      <c r="Z33" s="89"/>
      <c r="AA33" s="89"/>
      <c r="AB33" s="89"/>
      <c r="AC33" s="89"/>
      <c r="AD33" s="89"/>
      <c r="AE33" s="89"/>
      <c r="AF33" s="50"/>
      <c r="AG33" s="50"/>
      <c r="AH33" s="50"/>
      <c r="AI33" s="50"/>
      <c r="AJ33" s="50"/>
      <c r="AK33" s="50"/>
      <c r="AL33" s="50"/>
      <c r="AM33" s="50"/>
      <c r="AN33" s="105"/>
      <c r="AO33" s="105"/>
      <c r="AP33" s="105"/>
      <c r="AQ33" s="106"/>
      <c r="AR33" s="105"/>
      <c r="AS33" s="106"/>
      <c r="AT33" s="106"/>
      <c r="AU33" s="105"/>
      <c r="AV33" s="106"/>
      <c r="AW33" s="106"/>
      <c r="AX33" s="105"/>
      <c r="AY33" s="106"/>
      <c r="AZ33" s="92"/>
      <c r="BA33" s="92"/>
      <c r="BB33" s="92"/>
      <c r="BC33" s="92"/>
      <c r="BD33" s="92"/>
      <c r="BE33" s="92"/>
      <c r="BF33" s="92"/>
      <c r="BG33" s="91"/>
      <c r="BH33" s="92"/>
      <c r="BI33" s="89"/>
    </row>
    <row r="34" spans="1:61" ht="12" customHeight="1">
      <c r="A34" s="59"/>
      <c r="B34" s="59"/>
      <c r="C34" s="59"/>
      <c r="D34" s="59"/>
      <c r="E34" s="59"/>
      <c r="F34" s="59"/>
      <c r="G34" s="59"/>
      <c r="H34" s="59"/>
      <c r="I34" s="91"/>
      <c r="J34" s="92"/>
      <c r="K34" s="91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50"/>
      <c r="AG34" s="50"/>
      <c r="AH34" s="50"/>
      <c r="AI34" s="50"/>
      <c r="AJ34" s="50"/>
      <c r="AK34" s="50"/>
      <c r="AL34" s="50"/>
      <c r="AM34" s="50"/>
      <c r="AN34" s="105"/>
      <c r="AO34" s="105"/>
      <c r="AP34" s="105"/>
      <c r="AQ34" s="105"/>
      <c r="AR34" s="105"/>
      <c r="AS34" s="105"/>
      <c r="AT34" s="106"/>
      <c r="AU34" s="105"/>
      <c r="AV34" s="106"/>
      <c r="AW34" s="106"/>
      <c r="AX34" s="105"/>
      <c r="AY34" s="106"/>
      <c r="AZ34" s="92"/>
      <c r="BA34" s="92"/>
      <c r="BB34" s="92"/>
      <c r="BC34" s="92"/>
      <c r="BD34" s="92"/>
      <c r="BE34" s="92"/>
      <c r="BF34" s="92"/>
      <c r="BG34" s="91"/>
      <c r="BH34" s="92"/>
      <c r="BI34" s="89"/>
    </row>
    <row r="35" spans="1:61" ht="12" customHeight="1">
      <c r="A35" s="50"/>
      <c r="B35" s="50"/>
      <c r="C35" s="50"/>
      <c r="D35" s="50"/>
      <c r="E35" s="50"/>
      <c r="F35" s="50"/>
      <c r="G35" s="50"/>
      <c r="H35" s="50"/>
      <c r="I35" s="57"/>
      <c r="J35" s="57"/>
      <c r="K35" s="57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50"/>
      <c r="AG35" s="50"/>
      <c r="AH35" s="50"/>
      <c r="AI35" s="50"/>
      <c r="AJ35" s="50"/>
      <c r="AK35" s="50"/>
      <c r="AL35" s="50"/>
      <c r="AM35" s="50"/>
      <c r="AN35" s="105"/>
      <c r="AO35" s="105"/>
      <c r="AP35" s="105"/>
      <c r="AQ35" s="105"/>
      <c r="AR35" s="105"/>
      <c r="AS35" s="105"/>
      <c r="AT35" s="105"/>
      <c r="AU35" s="105"/>
      <c r="AV35" s="105"/>
      <c r="AW35" s="106"/>
      <c r="AX35" s="105"/>
      <c r="AY35" s="106"/>
      <c r="AZ35" s="92"/>
      <c r="BA35" s="92"/>
      <c r="BB35" s="92"/>
      <c r="BC35" s="92"/>
      <c r="BD35" s="92"/>
      <c r="BE35" s="92"/>
      <c r="BF35" s="92"/>
      <c r="BG35" s="91"/>
      <c r="BH35" s="92"/>
      <c r="BI35" s="89"/>
    </row>
    <row r="36" spans="26:60" ht="12" customHeight="1"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92"/>
      <c r="BA36" s="92"/>
      <c r="BB36" s="92"/>
      <c r="BC36" s="92"/>
      <c r="BD36" s="92"/>
      <c r="BE36" s="92"/>
      <c r="BF36" s="92"/>
      <c r="BG36" s="91"/>
      <c r="BH36" s="92"/>
    </row>
    <row r="37" spans="32:60" ht="12.75" hidden="1">
      <c r="AF37" s="50"/>
      <c r="AG37" s="50"/>
      <c r="AH37" s="50"/>
      <c r="AI37" s="50"/>
      <c r="AJ37" s="50"/>
      <c r="AK37" s="50"/>
      <c r="AL37" s="50"/>
      <c r="AM37" s="50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50"/>
      <c r="BA37" s="50"/>
      <c r="BB37" s="50"/>
      <c r="BC37" s="50"/>
      <c r="BD37" s="50"/>
      <c r="BE37" s="51"/>
      <c r="BF37" s="51"/>
      <c r="BG37" s="51"/>
      <c r="BH37" s="51"/>
    </row>
    <row r="38" spans="40:51" ht="12.75"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</row>
  </sheetData>
  <mergeCells count="1">
    <mergeCell ref="A1:BH1"/>
  </mergeCells>
  <printOptions/>
  <pageMargins left="0.5798611111111112" right="0.3" top="0.5201388888888889" bottom="0.4701388888888889" header="0.37986111111111115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H157"/>
  <sheetViews>
    <sheetView workbookViewId="0" topLeftCell="A1">
      <selection activeCell="G8" sqref="G8"/>
    </sheetView>
  </sheetViews>
  <sheetFormatPr defaultColWidth="11.421875" defaultRowHeight="12.75"/>
  <cols>
    <col min="1" max="1" width="4.8515625" style="0" customWidth="1"/>
    <col min="2" max="2" width="17.00390625" style="0" customWidth="1"/>
    <col min="3" max="3" width="15.57421875" style="0" customWidth="1"/>
    <col min="4" max="4" width="0.2890625" style="0" customWidth="1"/>
    <col min="5" max="5" width="29.1406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137</v>
      </c>
      <c r="B3" s="1"/>
      <c r="C3" s="2" t="s">
        <v>2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/>
      <c r="B5" s="3" t="s">
        <v>3</v>
      </c>
      <c r="C5" s="3" t="s">
        <v>4</v>
      </c>
      <c r="D5" s="3"/>
      <c r="E5" s="3" t="s">
        <v>5</v>
      </c>
      <c r="F5" s="1"/>
      <c r="G5" s="1"/>
      <c r="H5" s="1"/>
    </row>
    <row r="6" spans="1:8" ht="17.25">
      <c r="A6" s="4" t="s">
        <v>6</v>
      </c>
      <c r="B6" s="4" t="s">
        <v>75</v>
      </c>
      <c r="C6" s="4" t="s">
        <v>138</v>
      </c>
      <c r="D6" s="5"/>
      <c r="E6" s="4" t="s">
        <v>139</v>
      </c>
      <c r="F6" s="1"/>
      <c r="G6" s="1"/>
      <c r="H6" s="1"/>
    </row>
    <row r="7" spans="1:8" ht="17.25">
      <c r="A7" s="4" t="s">
        <v>10</v>
      </c>
      <c r="B7" s="4" t="s">
        <v>140</v>
      </c>
      <c r="C7" s="4" t="s">
        <v>141</v>
      </c>
      <c r="D7" s="5"/>
      <c r="E7" s="4" t="s">
        <v>142</v>
      </c>
      <c r="F7" s="1"/>
      <c r="G7" s="1"/>
      <c r="H7" s="1"/>
    </row>
    <row r="8" spans="1:8" ht="17.25">
      <c r="A8" s="4" t="s">
        <v>14</v>
      </c>
      <c r="B8" s="4" t="s">
        <v>143</v>
      </c>
      <c r="C8" s="4" t="s">
        <v>144</v>
      </c>
      <c r="D8" s="5"/>
      <c r="E8" s="4" t="s">
        <v>145</v>
      </c>
      <c r="F8" s="1"/>
      <c r="G8" s="1"/>
      <c r="H8" s="1"/>
    </row>
    <row r="9" spans="1:8" ht="17.25">
      <c r="A9" s="4" t="s">
        <v>17</v>
      </c>
      <c r="B9" s="4" t="s">
        <v>146</v>
      </c>
      <c r="C9" s="4" t="s">
        <v>147</v>
      </c>
      <c r="D9" s="5"/>
      <c r="E9" s="4" t="s">
        <v>148</v>
      </c>
      <c r="F9" s="1"/>
      <c r="G9" s="1"/>
      <c r="H9" s="1"/>
    </row>
    <row r="10" spans="1:8" ht="17.25">
      <c r="A10" s="4" t="s">
        <v>21</v>
      </c>
      <c r="B10" s="4" t="s">
        <v>149</v>
      </c>
      <c r="C10" s="4" t="s">
        <v>150</v>
      </c>
      <c r="D10" s="5"/>
      <c r="E10" s="4" t="s">
        <v>151</v>
      </c>
      <c r="F10" s="1"/>
      <c r="G10" s="1"/>
      <c r="H10" s="1"/>
    </row>
    <row r="11" spans="1:8" ht="17.25">
      <c r="A11" s="4" t="s">
        <v>24</v>
      </c>
      <c r="B11" s="4"/>
      <c r="C11" s="4"/>
      <c r="D11" s="4"/>
      <c r="E11" s="4"/>
      <c r="F11" s="1"/>
      <c r="G11" s="1"/>
      <c r="H11" s="1"/>
    </row>
    <row r="12" spans="1:8" ht="17.25">
      <c r="A12" s="4" t="s">
        <v>28</v>
      </c>
      <c r="B12" s="4"/>
      <c r="C12" s="4"/>
      <c r="D12" s="4"/>
      <c r="E12" s="4"/>
      <c r="F12" s="1"/>
      <c r="G12" s="1"/>
      <c r="H12" s="1"/>
    </row>
    <row r="13" spans="1:8" ht="17.25">
      <c r="A13" s="4" t="s">
        <v>31</v>
      </c>
      <c r="B13" s="4"/>
      <c r="C13" s="4"/>
      <c r="D13" s="4"/>
      <c r="E13" s="4"/>
      <c r="F13" s="1"/>
      <c r="G13" s="1"/>
      <c r="H13" s="1"/>
    </row>
    <row r="14" spans="1:8" ht="17.25">
      <c r="A14" s="4" t="s">
        <v>34</v>
      </c>
      <c r="B14" s="4"/>
      <c r="C14" s="4"/>
      <c r="D14" s="4"/>
      <c r="E14" s="4"/>
      <c r="F14" s="1"/>
      <c r="G14" s="1"/>
      <c r="H14" s="1"/>
    </row>
    <row r="15" spans="1:8" ht="17.25">
      <c r="A15" s="4" t="s">
        <v>38</v>
      </c>
      <c r="B15" s="4"/>
      <c r="C15" s="4"/>
      <c r="D15" s="4"/>
      <c r="E15" s="4"/>
      <c r="F15" s="1"/>
      <c r="G15" s="1"/>
      <c r="H15" s="1"/>
    </row>
    <row r="16" spans="1:8" ht="17.25">
      <c r="A16" s="4" t="s">
        <v>41</v>
      </c>
      <c r="B16" s="4"/>
      <c r="C16" s="4"/>
      <c r="D16" s="4"/>
      <c r="E16" s="4"/>
      <c r="F16" s="1"/>
      <c r="G16" s="1"/>
      <c r="H16" s="1"/>
    </row>
    <row r="17" spans="1:8" ht="17.25">
      <c r="A17" s="4" t="s">
        <v>43</v>
      </c>
      <c r="B17" s="4"/>
      <c r="C17" s="4"/>
      <c r="D17" s="4"/>
      <c r="E17" s="4"/>
      <c r="F17" s="1"/>
      <c r="G17" s="1"/>
      <c r="H17" s="1"/>
    </row>
    <row r="18" spans="1:8" ht="17.25">
      <c r="A18" s="4" t="s">
        <v>47</v>
      </c>
      <c r="B18" s="4"/>
      <c r="C18" s="4"/>
      <c r="D18" s="4"/>
      <c r="E18" s="4"/>
      <c r="F18" s="1"/>
      <c r="G18" s="1"/>
      <c r="H18" s="1"/>
    </row>
    <row r="19" spans="1:8" ht="17.25">
      <c r="A19" s="4" t="s">
        <v>50</v>
      </c>
      <c r="B19" s="4"/>
      <c r="C19" s="4"/>
      <c r="D19" s="4"/>
      <c r="E19" s="4"/>
      <c r="F19" s="1"/>
      <c r="G19" s="1"/>
      <c r="H19" s="1"/>
    </row>
    <row r="20" spans="1:8" ht="17.25">
      <c r="A20" s="4" t="s">
        <v>53</v>
      </c>
      <c r="B20" s="4"/>
      <c r="C20" s="4"/>
      <c r="D20" s="4"/>
      <c r="E20" s="4"/>
      <c r="F20" s="1"/>
      <c r="G20" s="1"/>
      <c r="H20" s="1"/>
    </row>
    <row r="21" spans="1:8" ht="17.25">
      <c r="A21" s="4" t="s">
        <v>57</v>
      </c>
      <c r="B21" s="4"/>
      <c r="C21" s="4"/>
      <c r="D21" s="4"/>
      <c r="E21" s="4"/>
      <c r="F21" s="1"/>
      <c r="G21" s="1"/>
      <c r="H21" s="1"/>
    </row>
    <row r="22" spans="1:8" ht="17.25">
      <c r="A22" s="4" t="s">
        <v>60</v>
      </c>
      <c r="B22" s="4"/>
      <c r="C22" s="4"/>
      <c r="D22" s="4"/>
      <c r="E22" s="4"/>
      <c r="F22" s="1"/>
      <c r="G22" s="1"/>
      <c r="H22" s="1"/>
    </row>
    <row r="23" spans="1:8" ht="17.25">
      <c r="A23" s="4" t="s">
        <v>64</v>
      </c>
      <c r="B23" s="4"/>
      <c r="C23" s="4"/>
      <c r="D23" s="4"/>
      <c r="E23" s="4"/>
      <c r="F23" s="1"/>
      <c r="G23" s="1"/>
      <c r="H23" s="1"/>
    </row>
    <row r="24" spans="1:8" ht="17.25">
      <c r="A24" s="4" t="s">
        <v>67</v>
      </c>
      <c r="B24" s="4"/>
      <c r="C24" s="4"/>
      <c r="D24" s="4"/>
      <c r="E24" s="4"/>
      <c r="F24" s="1"/>
      <c r="G24" s="1"/>
      <c r="H24" s="1"/>
    </row>
    <row r="25" spans="1:8" ht="17.25">
      <c r="A25" s="4" t="s">
        <v>71</v>
      </c>
      <c r="B25" s="4"/>
      <c r="C25" s="4"/>
      <c r="D25" s="4"/>
      <c r="E25" s="4"/>
      <c r="F25" s="1"/>
      <c r="G25" s="1"/>
      <c r="H25" s="1"/>
    </row>
    <row r="26" spans="1:8" ht="17.25">
      <c r="A26" s="4"/>
      <c r="B26" s="4"/>
      <c r="C26" s="4"/>
      <c r="D26" s="4"/>
      <c r="E26" s="4"/>
      <c r="F26" s="1"/>
      <c r="G26" s="1"/>
      <c r="H26" s="1"/>
    </row>
    <row r="27" spans="1:8" ht="17.25">
      <c r="A27" s="4"/>
      <c r="B27" s="4"/>
      <c r="C27" s="4"/>
      <c r="D27" s="4"/>
      <c r="E27" s="4"/>
      <c r="F27" s="1"/>
      <c r="G27" s="1"/>
      <c r="H27" s="1"/>
    </row>
    <row r="28" spans="1:8" ht="17.25">
      <c r="A28" s="4"/>
      <c r="B28" s="4"/>
      <c r="C28" s="4"/>
      <c r="D28" s="4"/>
      <c r="E28" s="4"/>
      <c r="F28" s="1"/>
      <c r="G28" s="1"/>
      <c r="H28" s="1"/>
    </row>
    <row r="29" spans="1:8" ht="17.25">
      <c r="A29" s="4"/>
      <c r="B29" s="4"/>
      <c r="C29" s="4"/>
      <c r="D29" s="4"/>
      <c r="E29" s="4"/>
      <c r="F29" s="1"/>
      <c r="G29" s="1"/>
      <c r="H29" s="1"/>
    </row>
    <row r="30" spans="1:8" ht="17.25">
      <c r="A30" s="6"/>
      <c r="B30" s="6"/>
      <c r="C30" s="6"/>
      <c r="D30" s="6"/>
      <c r="E30" s="6"/>
      <c r="F30" s="1"/>
      <c r="G30" s="1"/>
      <c r="H30" s="1"/>
    </row>
    <row r="31" spans="1:8" ht="17.25">
      <c r="A31" s="6"/>
      <c r="B31" s="6"/>
      <c r="C31" s="6"/>
      <c r="D31" s="6"/>
      <c r="E31" s="6"/>
      <c r="F31" s="1"/>
      <c r="G31" s="1"/>
      <c r="H31" s="1"/>
    </row>
    <row r="32" spans="1:8" ht="17.25">
      <c r="A32" s="6"/>
      <c r="B32" s="6"/>
      <c r="C32" s="6"/>
      <c r="D32" s="6"/>
      <c r="E32" s="6"/>
      <c r="F32" s="1"/>
      <c r="G32" s="1"/>
      <c r="H32" s="1"/>
    </row>
    <row r="33" spans="1:8" ht="17.25">
      <c r="A33" s="6"/>
      <c r="B33" s="6"/>
      <c r="C33" s="6"/>
      <c r="D33" s="6"/>
      <c r="E33" s="6"/>
      <c r="F33" s="1"/>
      <c r="G33" s="1"/>
      <c r="H33" s="1"/>
    </row>
    <row r="34" spans="1:8" ht="17.25">
      <c r="A34" s="6"/>
      <c r="B34" s="6"/>
      <c r="C34" s="6"/>
      <c r="D34" s="6"/>
      <c r="E34" s="6"/>
      <c r="F34" s="1"/>
      <c r="G34" s="1"/>
      <c r="H34" s="1"/>
    </row>
    <row r="35" spans="1:8" ht="17.25">
      <c r="A35" s="6"/>
      <c r="B35" s="6"/>
      <c r="C35" s="6"/>
      <c r="D35" s="6"/>
      <c r="E35" s="6"/>
      <c r="F35" s="1"/>
      <c r="G35" s="1"/>
      <c r="H35" s="1"/>
    </row>
    <row r="36" spans="1:8" ht="17.25">
      <c r="A36" s="6"/>
      <c r="B36" s="6"/>
      <c r="C36" s="6"/>
      <c r="D36" s="6"/>
      <c r="E36" s="6"/>
      <c r="F36" s="1"/>
      <c r="G36" s="1"/>
      <c r="H36" s="1"/>
    </row>
    <row r="37" spans="1:8" ht="17.25">
      <c r="A37" s="6"/>
      <c r="B37" s="6"/>
      <c r="C37" s="6"/>
      <c r="D37" s="6"/>
      <c r="E37" s="6"/>
      <c r="F37" s="1"/>
      <c r="G37" s="1"/>
      <c r="H37" s="1"/>
    </row>
    <row r="38" spans="1:8" ht="17.25">
      <c r="A38" s="6"/>
      <c r="B38" s="6"/>
      <c r="C38" s="6"/>
      <c r="D38" s="6"/>
      <c r="E38" s="6"/>
      <c r="F38" s="1"/>
      <c r="G38" s="1"/>
      <c r="H38" s="1"/>
    </row>
    <row r="39" spans="1:8" ht="17.25">
      <c r="A39" s="6"/>
      <c r="B39" s="6"/>
      <c r="C39" s="6"/>
      <c r="D39" s="6"/>
      <c r="E39" s="6"/>
      <c r="F39" s="1"/>
      <c r="G39" s="1"/>
      <c r="H39" s="1"/>
    </row>
    <row r="40" spans="1:8" ht="17.25">
      <c r="A40" s="6"/>
      <c r="B40" s="6"/>
      <c r="C40" s="6"/>
      <c r="D40" s="6"/>
      <c r="E40" s="6"/>
      <c r="F40" s="1"/>
      <c r="G40" s="1"/>
      <c r="H40" s="1"/>
    </row>
    <row r="41" spans="1:8" ht="17.25">
      <c r="A41" s="6"/>
      <c r="B41" s="6"/>
      <c r="C41" s="6"/>
      <c r="D41" s="6"/>
      <c r="E41" s="6"/>
      <c r="F41" s="1"/>
      <c r="G41" s="1"/>
      <c r="H41" s="1"/>
    </row>
    <row r="42" spans="1:8" ht="17.25">
      <c r="A42" s="6"/>
      <c r="B42" s="6"/>
      <c r="C42" s="6"/>
      <c r="D42" s="6"/>
      <c r="E42" s="6"/>
      <c r="F42" s="1"/>
      <c r="G42" s="1"/>
      <c r="H42" s="1"/>
    </row>
    <row r="43" spans="1:8" ht="17.25">
      <c r="A43" s="6"/>
      <c r="B43" s="6"/>
      <c r="C43" s="6"/>
      <c r="D43" s="6"/>
      <c r="E43" s="6"/>
      <c r="F43" s="1"/>
      <c r="G43" s="1"/>
      <c r="H43" s="1"/>
    </row>
    <row r="44" spans="1:8" ht="17.25">
      <c r="A44" s="6"/>
      <c r="B44" s="6"/>
      <c r="C44" s="6"/>
      <c r="D44" s="6"/>
      <c r="E44" s="6"/>
      <c r="F44" s="1"/>
      <c r="G44" s="1"/>
      <c r="H44" s="1"/>
    </row>
    <row r="45" spans="1:8" ht="17.25">
      <c r="A45" s="6"/>
      <c r="B45" s="6"/>
      <c r="C45" s="6"/>
      <c r="D45" s="6"/>
      <c r="E45" s="6"/>
      <c r="F45" s="1"/>
      <c r="G45" s="1"/>
      <c r="H45" s="1"/>
    </row>
    <row r="46" spans="1:8" ht="15">
      <c r="A46" s="7"/>
      <c r="B46" s="7"/>
      <c r="C46" s="7"/>
      <c r="D46" s="7"/>
      <c r="E46" s="7"/>
      <c r="F46" s="1"/>
      <c r="G46" s="1"/>
      <c r="H46" s="1"/>
    </row>
    <row r="47" spans="1:8" ht="15">
      <c r="A47" s="7"/>
      <c r="B47" s="7"/>
      <c r="C47" s="7"/>
      <c r="D47" s="7"/>
      <c r="E47" s="7"/>
      <c r="F47" s="1"/>
      <c r="G47" s="1"/>
      <c r="H47" s="1"/>
    </row>
    <row r="48" spans="1:8" ht="15">
      <c r="A48" s="7"/>
      <c r="B48" s="7"/>
      <c r="C48" s="7"/>
      <c r="D48" s="7"/>
      <c r="E48" s="7"/>
      <c r="F48" s="1"/>
      <c r="G48" s="1"/>
      <c r="H48" s="1"/>
    </row>
    <row r="49" spans="1:8" ht="15">
      <c r="A49" s="7"/>
      <c r="B49" s="7"/>
      <c r="C49" s="7"/>
      <c r="D49" s="7"/>
      <c r="E49" s="7"/>
      <c r="F49" s="1"/>
      <c r="G49" s="1"/>
      <c r="H49" s="1"/>
    </row>
    <row r="50" spans="1:8" ht="15">
      <c r="A50" s="7"/>
      <c r="B50" s="7"/>
      <c r="C50" s="7"/>
      <c r="D50" s="7"/>
      <c r="E50" s="7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Y32"/>
  <sheetViews>
    <sheetView zoomScale="90" zoomScaleNormal="90" workbookViewId="0" topLeftCell="A1">
      <selection activeCell="F12" sqref="F12"/>
    </sheetView>
  </sheetViews>
  <sheetFormatPr defaultColWidth="11.421875" defaultRowHeight="12.75"/>
  <cols>
    <col min="1" max="1" width="15.7109375" style="0" customWidth="1"/>
    <col min="2" max="2" width="6.421875" style="0" customWidth="1"/>
    <col min="3" max="4" width="15.7109375" style="0" customWidth="1"/>
    <col min="5" max="5" width="6.28125" style="0" customWidth="1"/>
    <col min="6" max="6" width="6.421875" style="0" customWidth="1"/>
    <col min="7" max="8" width="2.140625" style="8" customWidth="1"/>
    <col min="9" max="9" width="3.7109375" style="0" customWidth="1"/>
    <col min="10" max="10" width="16.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8515625" style="0" customWidth="1"/>
    <col min="15" max="15" width="5.421875" style="0" customWidth="1"/>
    <col min="16" max="16" width="5.00390625" style="9" customWidth="1"/>
    <col min="17" max="17" width="4.57421875" style="0" customWidth="1"/>
    <col min="18" max="18" width="3.421875" style="0" customWidth="1"/>
    <col min="19" max="19" width="5.00390625" style="0" customWidth="1"/>
    <col min="20" max="20" width="4.57421875" style="0" customWidth="1"/>
    <col min="21" max="21" width="3.421875" style="0" customWidth="1"/>
    <col min="22" max="22" width="5.57421875" style="8" customWidth="1"/>
    <col min="23" max="25" width="0" style="0" hidden="1" customWidth="1"/>
  </cols>
  <sheetData>
    <row r="1" spans="1:25" ht="12.75">
      <c r="A1" s="10" t="s">
        <v>78</v>
      </c>
      <c r="B1" t="s">
        <v>79</v>
      </c>
      <c r="C1" t="s">
        <v>80</v>
      </c>
      <c r="D1" t="s">
        <v>81</v>
      </c>
      <c r="E1" s="11" t="s">
        <v>82</v>
      </c>
      <c r="F1" s="11" t="s">
        <v>83</v>
      </c>
      <c r="G1" s="12"/>
      <c r="H1" s="12"/>
      <c r="J1" s="13"/>
      <c r="K1" s="13" t="str">
        <f>LEFT(A2,5)</f>
        <v>Koch,</v>
      </c>
      <c r="L1" s="13" t="str">
        <f>LEFT(A3,5)</f>
        <v>Richt</v>
      </c>
      <c r="M1" s="13" t="str">
        <f>LEFT(A4,5)</f>
        <v>Grede</v>
      </c>
      <c r="N1" s="13" t="str">
        <f>LEFT(A5,5)</f>
        <v>Bey,M</v>
      </c>
      <c r="O1" s="14" t="str">
        <f>LEFT(A6,5)</f>
        <v>Seife</v>
      </c>
      <c r="P1" s="15" t="s">
        <v>84</v>
      </c>
      <c r="Q1" s="16" t="s">
        <v>85</v>
      </c>
      <c r="R1" s="17" t="s">
        <v>86</v>
      </c>
      <c r="S1" s="15" t="s">
        <v>87</v>
      </c>
      <c r="T1" s="16" t="s">
        <v>88</v>
      </c>
      <c r="U1" s="17" t="s">
        <v>86</v>
      </c>
      <c r="V1" s="18" t="s">
        <v>89</v>
      </c>
      <c r="W1" s="19"/>
      <c r="X1" s="19"/>
      <c r="Y1" s="19"/>
    </row>
    <row r="2" spans="1:25" ht="12.75">
      <c r="A2" s="20" t="s">
        <v>152</v>
      </c>
      <c r="B2" s="21" t="s">
        <v>91</v>
      </c>
      <c r="C2" s="22" t="str">
        <f>A4</f>
        <v>Grede,Laura</v>
      </c>
      <c r="D2" s="23" t="str">
        <f>A5</f>
        <v>Bey,Malena</v>
      </c>
      <c r="E2" s="24">
        <v>0</v>
      </c>
      <c r="F2" s="24">
        <v>3</v>
      </c>
      <c r="G2" s="25">
        <f aca="true" t="shared" si="0" ref="G2:G11">IF(E2+F2&lt;1,"",IF(E2&gt;F2,1,0))</f>
        <v>0</v>
      </c>
      <c r="H2" s="25">
        <f aca="true" t="shared" si="1" ref="H2:H11">IF(E2+F2&lt;1,"",IF(E2&lt;F2,1,0))</f>
        <v>1</v>
      </c>
      <c r="J2" s="12" t="str">
        <f>A2</f>
        <v>Koch,Stefanie</v>
      </c>
      <c r="K2" s="26"/>
      <c r="L2" s="27" t="str">
        <f>E6&amp;" : "&amp;F6</f>
        <v>0 : 3</v>
      </c>
      <c r="M2" s="27" t="str">
        <f>E9&amp;" : "&amp;F9</f>
        <v>2 : 3</v>
      </c>
      <c r="N2" s="27" t="str">
        <f>E11&amp;" : "&amp;F11</f>
        <v>0 : 3</v>
      </c>
      <c r="O2" s="28" t="str">
        <f>E3&amp;" : "&amp;F3</f>
        <v>1 : 3</v>
      </c>
      <c r="P2" s="29">
        <f>SUM(E6,E9,E11,E3)</f>
        <v>3</v>
      </c>
      <c r="Q2" s="27">
        <f>SUM(F6,F9,F11,F3)</f>
        <v>12</v>
      </c>
      <c r="R2" s="30">
        <f>P2-Q2</f>
        <v>-9</v>
      </c>
      <c r="S2" s="29">
        <f>SUM(G6,G9,G11,G3)</f>
        <v>0</v>
      </c>
      <c r="T2" s="27">
        <f>SUM(H6,H9,H11,H3)</f>
        <v>4</v>
      </c>
      <c r="U2" s="30">
        <f>S2-T2</f>
        <v>-4</v>
      </c>
      <c r="V2" s="31">
        <f>RANK(Y2,Y$2:Y$12,1)</f>
        <v>5</v>
      </c>
      <c r="W2" s="19">
        <f>RANK(R2,R$2:R$12)</f>
        <v>5</v>
      </c>
      <c r="X2" s="19">
        <f>RANK(U2,U$2:U$12)</f>
        <v>5</v>
      </c>
      <c r="Y2" s="19">
        <f>X2*10+W2</f>
        <v>55</v>
      </c>
    </row>
    <row r="3" spans="1:25" ht="12.75">
      <c r="A3" s="20" t="s">
        <v>153</v>
      </c>
      <c r="B3" s="21" t="s">
        <v>93</v>
      </c>
      <c r="C3" s="23" t="str">
        <f>A2</f>
        <v>Koch,Stefanie</v>
      </c>
      <c r="D3" s="23" t="str">
        <f>A6</f>
        <v>Seifert,Jennifer</v>
      </c>
      <c r="E3" s="24">
        <v>1</v>
      </c>
      <c r="F3" s="24">
        <v>3</v>
      </c>
      <c r="G3" s="25">
        <f t="shared" si="0"/>
        <v>0</v>
      </c>
      <c r="H3" s="25">
        <f t="shared" si="1"/>
        <v>1</v>
      </c>
      <c r="J3" s="32" t="str">
        <f>A3</f>
        <v>Richter,Sarah</v>
      </c>
      <c r="K3" s="33" t="str">
        <f>F6&amp;" : "&amp;E6</f>
        <v>3 : 0</v>
      </c>
      <c r="L3" s="26"/>
      <c r="M3" s="33" t="str">
        <f>E4&amp;" : "&amp;F4</f>
        <v>3 : 0</v>
      </c>
      <c r="N3" s="33" t="str">
        <f>E8&amp;" : "&amp;F8</f>
        <v>3 : 1</v>
      </c>
      <c r="O3" s="34" t="str">
        <f>E10&amp;" : "&amp;F10</f>
        <v>1 : 3</v>
      </c>
      <c r="P3" s="35">
        <f>SUM(F6,E4,E8,E10)</f>
        <v>10</v>
      </c>
      <c r="Q3" s="33">
        <f>SUM(E6,F4,F8,F10)</f>
        <v>4</v>
      </c>
      <c r="R3" s="36">
        <f>P3-Q3</f>
        <v>6</v>
      </c>
      <c r="S3" s="35">
        <f>SUM(H6,G4,G8,G10)</f>
        <v>3</v>
      </c>
      <c r="T3" s="33">
        <f>SUM(G6,H4,H8,H10)</f>
        <v>1</v>
      </c>
      <c r="U3" s="36">
        <f>S3-T3</f>
        <v>2</v>
      </c>
      <c r="V3" s="37">
        <f>RANK(Y3,Y$2:Y$12,1)</f>
        <v>2</v>
      </c>
      <c r="W3" s="19">
        <f>RANK(R3,R$2:R$12)</f>
        <v>2</v>
      </c>
      <c r="X3" s="19">
        <f>RANK(U3,U$2:U$12)</f>
        <v>2</v>
      </c>
      <c r="Y3" s="19">
        <f>X3*10+W3</f>
        <v>22</v>
      </c>
    </row>
    <row r="4" spans="1:25" ht="12.75">
      <c r="A4" s="20" t="s">
        <v>154</v>
      </c>
      <c r="B4" s="21" t="s">
        <v>95</v>
      </c>
      <c r="C4" s="23" t="str">
        <f>A3</f>
        <v>Richter,Sarah</v>
      </c>
      <c r="D4" s="23" t="str">
        <f>A4</f>
        <v>Grede,Laura</v>
      </c>
      <c r="E4" s="24">
        <v>3</v>
      </c>
      <c r="F4" s="24">
        <v>0</v>
      </c>
      <c r="G4" s="25">
        <f t="shared" si="0"/>
        <v>1</v>
      </c>
      <c r="H4" s="25">
        <f t="shared" si="1"/>
        <v>0</v>
      </c>
      <c r="J4" s="12" t="str">
        <f>A4</f>
        <v>Grede,Laura</v>
      </c>
      <c r="K4" s="27" t="str">
        <f>F9&amp;" : "&amp;E9</f>
        <v>3 : 2</v>
      </c>
      <c r="L4" s="27" t="str">
        <f>F4&amp;" : "&amp;E4</f>
        <v>0 : 3</v>
      </c>
      <c r="M4" s="26"/>
      <c r="N4" s="27" t="str">
        <f>E2&amp;" : "&amp;F2</f>
        <v>0 : 3</v>
      </c>
      <c r="O4" s="28" t="str">
        <f>E7&amp;" : "&amp;F7</f>
        <v>0 : 3</v>
      </c>
      <c r="P4" s="29">
        <f>SUM(F9,F4,E2,E7)</f>
        <v>3</v>
      </c>
      <c r="Q4" s="27">
        <f>SUM(E9,E4,F2,F7)</f>
        <v>11</v>
      </c>
      <c r="R4" s="30">
        <f>P4-Q4</f>
        <v>-8</v>
      </c>
      <c r="S4" s="29">
        <f>SUM(H9,H4,G2,G7)</f>
        <v>1</v>
      </c>
      <c r="T4" s="27">
        <f>SUM(G9,G4,H2,H7)</f>
        <v>3</v>
      </c>
      <c r="U4" s="30">
        <f>S4-T4</f>
        <v>-2</v>
      </c>
      <c r="V4" s="31">
        <f>RANK(Y4,Y$2:Y$12,1)</f>
        <v>4</v>
      </c>
      <c r="W4" s="19">
        <f>RANK(R4,R$2:R$12)</f>
        <v>4</v>
      </c>
      <c r="X4" s="19">
        <f>RANK(U4,U$2:U$12)</f>
        <v>4</v>
      </c>
      <c r="Y4" s="19">
        <f>X4*10+W4</f>
        <v>44</v>
      </c>
    </row>
    <row r="5" spans="1:25" ht="12.75">
      <c r="A5" s="20" t="s">
        <v>155</v>
      </c>
      <c r="B5" s="21" t="s">
        <v>97</v>
      </c>
      <c r="C5" s="22" t="str">
        <f>A5</f>
        <v>Bey,Malena</v>
      </c>
      <c r="D5" s="22" t="str">
        <f>A6</f>
        <v>Seifert,Jennifer</v>
      </c>
      <c r="E5" s="24">
        <v>1</v>
      </c>
      <c r="F5" s="24">
        <v>3</v>
      </c>
      <c r="G5" s="25">
        <f t="shared" si="0"/>
        <v>0</v>
      </c>
      <c r="H5" s="25">
        <f t="shared" si="1"/>
        <v>1</v>
      </c>
      <c r="J5" s="32" t="str">
        <f>A5</f>
        <v>Bey,Malena</v>
      </c>
      <c r="K5" s="33" t="str">
        <f>F11&amp;" : "&amp;E11</f>
        <v>3 : 0</v>
      </c>
      <c r="L5" s="33" t="str">
        <f>F8&amp;" : "&amp;E8</f>
        <v>1 : 3</v>
      </c>
      <c r="M5" s="33" t="str">
        <f>F2&amp;" : "&amp;E2</f>
        <v>3 : 0</v>
      </c>
      <c r="N5" s="26"/>
      <c r="O5" s="34" t="str">
        <f>E5&amp;" : "&amp;F5</f>
        <v>1 : 3</v>
      </c>
      <c r="P5" s="35">
        <f>SUM(F11,F8,F2,E5)</f>
        <v>8</v>
      </c>
      <c r="Q5" s="33">
        <f>SUM(E11,E8,E2,F5)</f>
        <v>6</v>
      </c>
      <c r="R5" s="36">
        <f>P5-Q5</f>
        <v>2</v>
      </c>
      <c r="S5" s="35">
        <f>SUM(H11,H8,H2,G5)</f>
        <v>2</v>
      </c>
      <c r="T5" s="33">
        <f>SUM(G11,G8,G2,H5)</f>
        <v>2</v>
      </c>
      <c r="U5" s="36">
        <f>S5-T5</f>
        <v>0</v>
      </c>
      <c r="V5" s="37">
        <f>RANK(Y5,Y$2:Y$12,1)</f>
        <v>3</v>
      </c>
      <c r="W5" s="19">
        <f>RANK(R5,R$2:R$12)</f>
        <v>3</v>
      </c>
      <c r="X5" s="19">
        <f>RANK(U5,U$2:U$12)</f>
        <v>3</v>
      </c>
      <c r="Y5" s="19">
        <f>X5*10+W5</f>
        <v>33</v>
      </c>
    </row>
    <row r="6" spans="1:25" ht="12.75">
      <c r="A6" s="20" t="s">
        <v>156</v>
      </c>
      <c r="B6" s="21" t="s">
        <v>99</v>
      </c>
      <c r="C6" s="22" t="str">
        <f>A2</f>
        <v>Koch,Stefanie</v>
      </c>
      <c r="D6" s="22" t="str">
        <f>A3</f>
        <v>Richter,Sarah</v>
      </c>
      <c r="E6" s="24">
        <v>0</v>
      </c>
      <c r="F6" s="24">
        <v>3</v>
      </c>
      <c r="G6" s="25">
        <f t="shared" si="0"/>
        <v>0</v>
      </c>
      <c r="H6" s="25">
        <f t="shared" si="1"/>
        <v>1</v>
      </c>
      <c r="J6" s="12" t="str">
        <f>A6</f>
        <v>Seifert,Jennifer</v>
      </c>
      <c r="K6" s="27" t="str">
        <f>F3&amp;" : "&amp;E3</f>
        <v>3 : 1</v>
      </c>
      <c r="L6" s="27" t="str">
        <f>F10&amp;" : "&amp;E10</f>
        <v>3 : 1</v>
      </c>
      <c r="M6" s="27" t="str">
        <f>F7&amp;" : "&amp;E7</f>
        <v>3 : 0</v>
      </c>
      <c r="N6" s="27" t="str">
        <f>F5&amp;" : "&amp;E5</f>
        <v>3 : 1</v>
      </c>
      <c r="O6" s="38"/>
      <c r="P6" s="39">
        <f>SUM(F3,F10,F7,F5)</f>
        <v>12</v>
      </c>
      <c r="Q6" s="40">
        <f>SUM(E3,E10,E7,E5)</f>
        <v>3</v>
      </c>
      <c r="R6" s="41">
        <f>P6-Q6</f>
        <v>9</v>
      </c>
      <c r="S6" s="39">
        <f>SUM(H3,H10,H7,H5)</f>
        <v>4</v>
      </c>
      <c r="T6" s="40">
        <f>SUM(G3,G10,G7,G5)</f>
        <v>0</v>
      </c>
      <c r="U6" s="41">
        <f>S6-T6</f>
        <v>4</v>
      </c>
      <c r="V6" s="31">
        <f>RANK(Y6,Y$2:Y$12,1)</f>
        <v>1</v>
      </c>
      <c r="W6" s="19">
        <f>RANK(R6,R$2:R$12)</f>
        <v>1</v>
      </c>
      <c r="X6" s="19">
        <f>RANK(U6,U$2:U$12)</f>
        <v>1</v>
      </c>
      <c r="Y6" s="19">
        <f>X6*10+W6</f>
        <v>11</v>
      </c>
    </row>
    <row r="7" spans="1:8" ht="12.75">
      <c r="A7" s="42"/>
      <c r="B7" s="21" t="s">
        <v>100</v>
      </c>
      <c r="C7" s="23" t="str">
        <f>A4</f>
        <v>Grede,Laura</v>
      </c>
      <c r="D7" s="23" t="str">
        <f>A6</f>
        <v>Seifert,Jennifer</v>
      </c>
      <c r="E7" s="24">
        <v>0</v>
      </c>
      <c r="F7" s="24">
        <v>3</v>
      </c>
      <c r="G7" s="25">
        <f t="shared" si="0"/>
        <v>0</v>
      </c>
      <c r="H7" s="25">
        <f t="shared" si="1"/>
        <v>1</v>
      </c>
    </row>
    <row r="8" spans="1:8" ht="12.75">
      <c r="A8" s="42"/>
      <c r="B8" s="21" t="s">
        <v>101</v>
      </c>
      <c r="C8" s="23" t="str">
        <f>A3</f>
        <v>Richter,Sarah</v>
      </c>
      <c r="D8" s="23" t="str">
        <f>A5</f>
        <v>Bey,Malena</v>
      </c>
      <c r="E8" s="24">
        <v>3</v>
      </c>
      <c r="F8" s="24">
        <v>1</v>
      </c>
      <c r="G8" s="25">
        <f t="shared" si="0"/>
        <v>1</v>
      </c>
      <c r="H8" s="25">
        <f t="shared" si="1"/>
        <v>0</v>
      </c>
    </row>
    <row r="9" spans="1:8" ht="12.75">
      <c r="A9" s="42"/>
      <c r="B9" s="21" t="s">
        <v>102</v>
      </c>
      <c r="C9" s="23" t="str">
        <f>A2</f>
        <v>Koch,Stefanie</v>
      </c>
      <c r="D9" s="23" t="str">
        <f>A4</f>
        <v>Grede,Laura</v>
      </c>
      <c r="E9" s="24">
        <v>2</v>
      </c>
      <c r="F9" s="24">
        <v>3</v>
      </c>
      <c r="G9" s="25">
        <f t="shared" si="0"/>
        <v>0</v>
      </c>
      <c r="H9" s="25">
        <f t="shared" si="1"/>
        <v>1</v>
      </c>
    </row>
    <row r="10" spans="1:8" ht="12.75">
      <c r="A10" s="10"/>
      <c r="B10" s="21" t="s">
        <v>103</v>
      </c>
      <c r="C10" s="23" t="str">
        <f>A3</f>
        <v>Richter,Sarah</v>
      </c>
      <c r="D10" s="23" t="str">
        <f>A6</f>
        <v>Seifert,Jennifer</v>
      </c>
      <c r="E10" s="24">
        <v>1</v>
      </c>
      <c r="F10" s="24">
        <v>3</v>
      </c>
      <c r="G10" s="25">
        <f t="shared" si="0"/>
        <v>0</v>
      </c>
      <c r="H10" s="25">
        <f t="shared" si="1"/>
        <v>1</v>
      </c>
    </row>
    <row r="11" spans="1:8" ht="12.75">
      <c r="A11" s="10"/>
      <c r="B11" s="21" t="s">
        <v>104</v>
      </c>
      <c r="C11" s="23" t="str">
        <f>A2</f>
        <v>Koch,Stefanie</v>
      </c>
      <c r="D11" s="23" t="str">
        <f>A5</f>
        <v>Bey,Malena</v>
      </c>
      <c r="E11" s="24">
        <v>0</v>
      </c>
      <c r="F11" s="24">
        <v>3</v>
      </c>
      <c r="G11" s="25">
        <f t="shared" si="0"/>
        <v>0</v>
      </c>
      <c r="H11" s="25">
        <f t="shared" si="1"/>
        <v>1</v>
      </c>
    </row>
    <row r="12" spans="1:2" ht="12.75">
      <c r="A12" s="10"/>
      <c r="B12" s="21"/>
    </row>
    <row r="13" spans="1:2" ht="12.75">
      <c r="A13" s="10"/>
      <c r="B13" s="21"/>
    </row>
    <row r="14" spans="1:2" ht="12.75">
      <c r="A14" t="s">
        <v>105</v>
      </c>
      <c r="B14" s="21"/>
    </row>
    <row r="15" ht="12.75">
      <c r="B15" s="21"/>
    </row>
    <row r="16" spans="1:2" ht="12.75">
      <c r="A16" t="s">
        <v>157</v>
      </c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spans="2:8" ht="12.75">
      <c r="B22" s="21"/>
      <c r="C22" s="23"/>
      <c r="D22" s="23"/>
      <c r="E22" s="42"/>
      <c r="F22" s="42"/>
      <c r="G22" s="43"/>
      <c r="H22" s="43"/>
    </row>
    <row r="23" ht="12.75">
      <c r="B23" s="21"/>
    </row>
    <row r="24" ht="12.75">
      <c r="B24" s="21"/>
    </row>
    <row r="25" ht="12.75">
      <c r="B25" s="21"/>
    </row>
    <row r="26" spans="2:8" ht="12.75">
      <c r="B26" s="21"/>
      <c r="C26" s="22"/>
      <c r="D26" s="22"/>
      <c r="E26" s="42"/>
      <c r="F26" s="42"/>
      <c r="G26" s="43"/>
      <c r="H26" s="43"/>
    </row>
    <row r="27" spans="2:8" ht="12.75">
      <c r="B27" s="21"/>
      <c r="C27" s="22"/>
      <c r="D27" s="23"/>
      <c r="E27" s="42"/>
      <c r="F27" s="42"/>
      <c r="G27" s="43"/>
      <c r="H27" s="43"/>
    </row>
    <row r="28" spans="2:8" ht="12.75">
      <c r="B28" s="21"/>
      <c r="C28" s="22"/>
      <c r="D28" s="23"/>
      <c r="E28" s="42"/>
      <c r="F28" s="42"/>
      <c r="G28" s="43"/>
      <c r="H28" s="43"/>
    </row>
    <row r="29" spans="2:8" ht="12.75">
      <c r="B29" s="21"/>
      <c r="C29" s="22"/>
      <c r="D29" s="22"/>
      <c r="E29" s="42"/>
      <c r="F29" s="42"/>
      <c r="G29" s="43"/>
      <c r="H29" s="43"/>
    </row>
    <row r="30" spans="5:8" ht="12.75">
      <c r="E30" s="44"/>
      <c r="F30" s="44"/>
      <c r="G30" s="43"/>
      <c r="H30" s="43"/>
    </row>
    <row r="31" spans="5:8" ht="12.75">
      <c r="E31" s="44"/>
      <c r="F31" s="44"/>
      <c r="G31" s="43"/>
      <c r="H31" s="43"/>
    </row>
    <row r="32" spans="5:8" ht="12.75">
      <c r="E32" s="44"/>
      <c r="F32" s="44"/>
      <c r="G32" s="43"/>
      <c r="H32" s="43"/>
    </row>
  </sheetData>
  <sheetProtection sheet="1" objects="1" scenarios="1"/>
  <conditionalFormatting sqref="E2:F11 E22:F22 E26:F29">
    <cfRule type="cellIs" priority="1" dxfId="0" operator="notBetween" stopIfTrue="1">
      <formula>0</formula>
      <formula>4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"/>
  <dimension ref="A1:H152"/>
  <sheetViews>
    <sheetView workbookViewId="0" topLeftCell="A1">
      <selection activeCell="D5" sqref="D5"/>
    </sheetView>
  </sheetViews>
  <sheetFormatPr defaultColWidth="11.421875" defaultRowHeight="12.75"/>
  <cols>
    <col min="1" max="1" width="4.8515625" style="0" customWidth="1"/>
    <col min="2" max="2" width="21.00390625" style="0" customWidth="1"/>
    <col min="3" max="3" width="14.8515625" style="0" customWidth="1"/>
    <col min="4" max="4" width="0" style="0" hidden="1" customWidth="1"/>
    <col min="5" max="5" width="29.57421875" style="0" customWidth="1"/>
  </cols>
  <sheetData>
    <row r="1" spans="1:8" ht="15">
      <c r="A1" s="1" t="s">
        <v>158</v>
      </c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159</v>
      </c>
      <c r="B3" s="1"/>
      <c r="C3" s="2" t="s">
        <v>160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/>
      <c r="B5" s="3" t="s">
        <v>3</v>
      </c>
      <c r="C5" s="3" t="s">
        <v>4</v>
      </c>
      <c r="D5" s="3"/>
      <c r="E5" s="3" t="s">
        <v>5</v>
      </c>
      <c r="F5" s="1"/>
      <c r="G5" s="1"/>
      <c r="H5" s="1"/>
    </row>
    <row r="6" spans="1:8" ht="17.25">
      <c r="A6" s="4" t="s">
        <v>6</v>
      </c>
      <c r="B6" s="4" t="s">
        <v>161</v>
      </c>
      <c r="C6" s="4" t="s">
        <v>162</v>
      </c>
      <c r="D6" s="5"/>
      <c r="E6" s="4" t="s">
        <v>163</v>
      </c>
      <c r="F6" s="1"/>
      <c r="G6" s="1"/>
      <c r="H6" s="1"/>
    </row>
    <row r="7" spans="1:8" ht="17.25">
      <c r="A7" s="4" t="s">
        <v>10</v>
      </c>
      <c r="B7" s="4" t="s">
        <v>164</v>
      </c>
      <c r="C7" s="4" t="s">
        <v>165</v>
      </c>
      <c r="D7" s="5"/>
      <c r="E7" s="4" t="s">
        <v>163</v>
      </c>
      <c r="F7" s="1"/>
      <c r="G7" s="1"/>
      <c r="H7" s="1"/>
    </row>
    <row r="8" spans="1:8" ht="17.25">
      <c r="A8" s="4" t="s">
        <v>14</v>
      </c>
      <c r="B8" s="4" t="s">
        <v>166</v>
      </c>
      <c r="C8" s="4" t="s">
        <v>167</v>
      </c>
      <c r="D8" s="5"/>
      <c r="E8" s="4" t="s">
        <v>20</v>
      </c>
      <c r="F8" s="1"/>
      <c r="G8" s="1"/>
      <c r="H8" s="1"/>
    </row>
    <row r="9" spans="1:8" ht="17.25">
      <c r="A9" s="4" t="s">
        <v>17</v>
      </c>
      <c r="B9" s="4" t="s">
        <v>168</v>
      </c>
      <c r="C9" s="4" t="s">
        <v>26</v>
      </c>
      <c r="D9" s="5"/>
      <c r="E9" s="4" t="s">
        <v>27</v>
      </c>
      <c r="F9" s="1"/>
      <c r="G9" s="1"/>
      <c r="H9" s="1"/>
    </row>
    <row r="10" spans="1:8" ht="17.25">
      <c r="A10" s="4" t="s">
        <v>21</v>
      </c>
      <c r="B10" s="4" t="s">
        <v>169</v>
      </c>
      <c r="C10" s="4" t="s">
        <v>55</v>
      </c>
      <c r="D10" s="5"/>
      <c r="E10" s="4" t="s">
        <v>170</v>
      </c>
      <c r="F10" s="1"/>
      <c r="G10" s="1"/>
      <c r="H10" s="1"/>
    </row>
    <row r="11" spans="1:8" ht="17.25">
      <c r="A11" s="4" t="s">
        <v>24</v>
      </c>
      <c r="B11" s="4" t="s">
        <v>171</v>
      </c>
      <c r="C11" s="4" t="s">
        <v>172</v>
      </c>
      <c r="D11" s="5"/>
      <c r="E11" s="4" t="s">
        <v>139</v>
      </c>
      <c r="F11" s="1"/>
      <c r="G11" s="1"/>
      <c r="H11" s="1"/>
    </row>
    <row r="12" spans="1:8" ht="17.25">
      <c r="A12" s="4" t="s">
        <v>28</v>
      </c>
      <c r="B12" s="4" t="s">
        <v>173</v>
      </c>
      <c r="C12" s="4" t="s">
        <v>55</v>
      </c>
      <c r="D12" s="5"/>
      <c r="E12" s="4" t="s">
        <v>139</v>
      </c>
      <c r="F12" s="1"/>
      <c r="G12" s="1"/>
      <c r="H12" s="1"/>
    </row>
    <row r="13" spans="1:8" ht="17.25">
      <c r="A13" s="4" t="s">
        <v>31</v>
      </c>
      <c r="B13" s="4" t="s">
        <v>174</v>
      </c>
      <c r="C13" s="4" t="s">
        <v>175</v>
      </c>
      <c r="D13" s="5"/>
      <c r="E13" s="4" t="s">
        <v>63</v>
      </c>
      <c r="F13" s="1"/>
      <c r="G13" s="1"/>
      <c r="H13" s="1"/>
    </row>
    <row r="14" spans="1:8" ht="17.25">
      <c r="A14" s="4" t="s">
        <v>34</v>
      </c>
      <c r="B14" s="4" t="s">
        <v>176</v>
      </c>
      <c r="C14" s="4" t="s">
        <v>177</v>
      </c>
      <c r="D14" s="5"/>
      <c r="E14" s="4" t="s">
        <v>178</v>
      </c>
      <c r="F14" s="1"/>
      <c r="G14" s="1"/>
      <c r="H14" s="1"/>
    </row>
    <row r="15" spans="1:8" ht="17.25">
      <c r="A15" s="4" t="s">
        <v>38</v>
      </c>
      <c r="B15" s="4" t="s">
        <v>179</v>
      </c>
      <c r="C15" s="4" t="s">
        <v>180</v>
      </c>
      <c r="D15" s="5"/>
      <c r="E15" s="4" t="s">
        <v>63</v>
      </c>
      <c r="F15" s="1"/>
      <c r="G15" s="1"/>
      <c r="H15" s="1"/>
    </row>
    <row r="16" spans="1:8" ht="17.25">
      <c r="A16" s="4" t="s">
        <v>41</v>
      </c>
      <c r="B16" s="4" t="s">
        <v>181</v>
      </c>
      <c r="C16" s="4" t="s">
        <v>26</v>
      </c>
      <c r="D16" s="5"/>
      <c r="E16" s="4" t="s">
        <v>182</v>
      </c>
      <c r="F16" s="1"/>
      <c r="G16" s="1"/>
      <c r="H16" s="1"/>
    </row>
    <row r="17" spans="1:8" ht="17.25">
      <c r="A17" s="4" t="s">
        <v>43</v>
      </c>
      <c r="B17" s="4" t="s">
        <v>183</v>
      </c>
      <c r="C17" s="4" t="s">
        <v>184</v>
      </c>
      <c r="D17" s="5"/>
      <c r="E17" s="4" t="s">
        <v>185</v>
      </c>
      <c r="F17" s="1"/>
      <c r="G17" s="1"/>
      <c r="H17" s="1"/>
    </row>
    <row r="18" spans="1:8" ht="17.25">
      <c r="A18" s="4" t="s">
        <v>47</v>
      </c>
      <c r="B18" s="4" t="s">
        <v>186</v>
      </c>
      <c r="C18" s="4" t="s">
        <v>187</v>
      </c>
      <c r="D18" s="5"/>
      <c r="E18" s="4" t="s">
        <v>188</v>
      </c>
      <c r="F18" s="1"/>
      <c r="G18" s="1"/>
      <c r="H18" s="1"/>
    </row>
    <row r="19" spans="1:8" ht="17.25">
      <c r="A19" s="4"/>
      <c r="B19" s="4"/>
      <c r="C19" s="4"/>
      <c r="D19" s="4"/>
      <c r="E19" s="4"/>
      <c r="F19" s="1"/>
      <c r="G19" s="1"/>
      <c r="H19" s="1"/>
    </row>
    <row r="20" spans="1:8" ht="17.25">
      <c r="A20" s="4"/>
      <c r="B20" s="4"/>
      <c r="C20" s="4"/>
      <c r="D20" s="4"/>
      <c r="E20" s="4"/>
      <c r="F20" s="1"/>
      <c r="G20" s="1"/>
      <c r="H20" s="1"/>
    </row>
    <row r="21" spans="1:8" ht="17.25">
      <c r="A21" s="4"/>
      <c r="B21" s="4"/>
      <c r="C21" s="4"/>
      <c r="D21" s="4"/>
      <c r="E21" s="4"/>
      <c r="F21" s="1"/>
      <c r="G21" s="1"/>
      <c r="H21" s="1"/>
    </row>
    <row r="22" spans="1:8" ht="17.25">
      <c r="A22" s="4"/>
      <c r="B22" s="4"/>
      <c r="C22" s="4"/>
      <c r="D22" s="4"/>
      <c r="E22" s="4"/>
      <c r="F22" s="1"/>
      <c r="G22" s="1"/>
      <c r="H22" s="1"/>
    </row>
    <row r="23" spans="1:8" ht="17.25">
      <c r="A23" s="4"/>
      <c r="B23" s="4"/>
      <c r="C23" s="4"/>
      <c r="D23" s="4"/>
      <c r="E23" s="4"/>
      <c r="F23" s="1"/>
      <c r="G23" s="1"/>
      <c r="H23" s="1"/>
    </row>
    <row r="24" spans="1:8" ht="17.25">
      <c r="A24" s="4"/>
      <c r="B24" s="4"/>
      <c r="C24" s="4"/>
      <c r="D24" s="4"/>
      <c r="E24" s="4"/>
      <c r="F24" s="1"/>
      <c r="G24" s="1"/>
      <c r="H24" s="1"/>
    </row>
    <row r="25" spans="1:8" ht="17.25">
      <c r="A25" s="6"/>
      <c r="B25" s="6"/>
      <c r="C25" s="6"/>
      <c r="D25" s="6"/>
      <c r="E25" s="6"/>
      <c r="F25" s="1"/>
      <c r="G25" s="1"/>
      <c r="H25" s="1"/>
    </row>
    <row r="26" spans="1:8" ht="17.25">
      <c r="A26" s="6"/>
      <c r="B26" s="6"/>
      <c r="C26" s="6"/>
      <c r="D26" s="6"/>
      <c r="E26" s="6"/>
      <c r="F26" s="1"/>
      <c r="G26" s="1"/>
      <c r="H26" s="1"/>
    </row>
    <row r="27" spans="1:8" ht="17.25">
      <c r="A27" s="6"/>
      <c r="B27" s="6"/>
      <c r="C27" s="6"/>
      <c r="D27" s="6"/>
      <c r="E27" s="6"/>
      <c r="F27" s="1"/>
      <c r="G27" s="1"/>
      <c r="H27" s="1"/>
    </row>
    <row r="28" spans="1:8" ht="17.25">
      <c r="A28" s="6"/>
      <c r="B28" s="6"/>
      <c r="C28" s="6"/>
      <c r="D28" s="6"/>
      <c r="E28" s="6"/>
      <c r="F28" s="1"/>
      <c r="G28" s="1"/>
      <c r="H28" s="1"/>
    </row>
    <row r="29" spans="1:8" ht="17.25">
      <c r="A29" s="6"/>
      <c r="B29" s="6"/>
      <c r="C29" s="6"/>
      <c r="D29" s="6"/>
      <c r="E29" s="6"/>
      <c r="F29" s="1"/>
      <c r="G29" s="1"/>
      <c r="H29" s="1"/>
    </row>
    <row r="30" spans="1:8" ht="17.25">
      <c r="A30" s="6"/>
      <c r="B30" s="6"/>
      <c r="C30" s="6"/>
      <c r="D30" s="6"/>
      <c r="E30" s="6"/>
      <c r="F30" s="1"/>
      <c r="G30" s="1"/>
      <c r="H30" s="1"/>
    </row>
    <row r="31" spans="1:8" ht="17.25">
      <c r="A31" s="6"/>
      <c r="B31" s="6"/>
      <c r="C31" s="6"/>
      <c r="D31" s="6"/>
      <c r="E31" s="6"/>
      <c r="F31" s="1"/>
      <c r="G31" s="1"/>
      <c r="H31" s="1"/>
    </row>
    <row r="32" spans="1:8" ht="17.25">
      <c r="A32" s="6"/>
      <c r="B32" s="6"/>
      <c r="C32" s="6"/>
      <c r="D32" s="6"/>
      <c r="E32" s="6"/>
      <c r="F32" s="1"/>
      <c r="G32" s="1"/>
      <c r="H32" s="1"/>
    </row>
    <row r="33" spans="1:8" ht="17.25">
      <c r="A33" s="6"/>
      <c r="B33" s="6"/>
      <c r="C33" s="6"/>
      <c r="D33" s="6"/>
      <c r="E33" s="6"/>
      <c r="F33" s="1"/>
      <c r="G33" s="1"/>
      <c r="H33" s="1"/>
    </row>
    <row r="34" spans="1:8" ht="17.25">
      <c r="A34" s="6"/>
      <c r="B34" s="6"/>
      <c r="C34" s="6"/>
      <c r="D34" s="6"/>
      <c r="E34" s="6"/>
      <c r="F34" s="1"/>
      <c r="G34" s="1"/>
      <c r="H34" s="1"/>
    </row>
    <row r="35" spans="1:8" ht="17.25">
      <c r="A35" s="6"/>
      <c r="B35" s="6"/>
      <c r="C35" s="6"/>
      <c r="D35" s="6"/>
      <c r="E35" s="6"/>
      <c r="F35" s="1"/>
      <c r="G35" s="1"/>
      <c r="H35" s="1"/>
    </row>
    <row r="36" spans="1:8" ht="17.25">
      <c r="A36" s="6"/>
      <c r="B36" s="6"/>
      <c r="C36" s="6"/>
      <c r="D36" s="6"/>
      <c r="E36" s="6"/>
      <c r="F36" s="1"/>
      <c r="G36" s="1"/>
      <c r="H36" s="1"/>
    </row>
    <row r="37" spans="1:8" ht="17.25">
      <c r="A37" s="6"/>
      <c r="B37" s="6"/>
      <c r="C37" s="6"/>
      <c r="D37" s="6"/>
      <c r="E37" s="6"/>
      <c r="F37" s="1"/>
      <c r="G37" s="1"/>
      <c r="H37" s="1"/>
    </row>
    <row r="38" spans="1:8" ht="17.25">
      <c r="A38" s="6"/>
      <c r="B38" s="6"/>
      <c r="C38" s="6"/>
      <c r="D38" s="6"/>
      <c r="E38" s="6"/>
      <c r="F38" s="1"/>
      <c r="G38" s="1"/>
      <c r="H38" s="1"/>
    </row>
    <row r="39" spans="1:8" ht="17.25">
      <c r="A39" s="6"/>
      <c r="B39" s="6"/>
      <c r="C39" s="6"/>
      <c r="D39" s="6"/>
      <c r="E39" s="6"/>
      <c r="F39" s="1"/>
      <c r="G39" s="1"/>
      <c r="H39" s="1"/>
    </row>
    <row r="40" spans="1:8" ht="17.25">
      <c r="A40" s="6"/>
      <c r="B40" s="6"/>
      <c r="C40" s="6"/>
      <c r="D40" s="6"/>
      <c r="E40" s="6"/>
      <c r="F40" s="1"/>
      <c r="G40" s="1"/>
      <c r="H40" s="1"/>
    </row>
    <row r="41" spans="1:8" ht="17.25">
      <c r="A41" s="6"/>
      <c r="B41" s="6"/>
      <c r="C41" s="6"/>
      <c r="D41" s="6"/>
      <c r="E41" s="6"/>
      <c r="F41" s="1"/>
      <c r="G41" s="1"/>
      <c r="H41" s="1"/>
    </row>
    <row r="42" spans="1:8" ht="17.25">
      <c r="A42" s="6"/>
      <c r="B42" s="6"/>
      <c r="C42" s="6"/>
      <c r="D42" s="6"/>
      <c r="E42" s="6"/>
      <c r="F42" s="1"/>
      <c r="G42" s="1"/>
      <c r="H42" s="1"/>
    </row>
    <row r="43" spans="1:8" ht="17.25">
      <c r="A43" s="6"/>
      <c r="B43" s="6"/>
      <c r="C43" s="6"/>
      <c r="D43" s="6"/>
      <c r="E43" s="6"/>
      <c r="F43" s="1"/>
      <c r="G43" s="1"/>
      <c r="H43" s="1"/>
    </row>
    <row r="44" spans="1:8" ht="17.25">
      <c r="A44" s="6"/>
      <c r="B44" s="6"/>
      <c r="C44" s="6"/>
      <c r="D44" s="6"/>
      <c r="E44" s="6"/>
      <c r="F44" s="1"/>
      <c r="G44" s="1"/>
      <c r="H44" s="1"/>
    </row>
    <row r="45" spans="1:8" ht="17.25">
      <c r="A45" s="6"/>
      <c r="B45" s="6"/>
      <c r="C45" s="6"/>
      <c r="D45" s="6"/>
      <c r="E45" s="6"/>
      <c r="F45" s="1"/>
      <c r="G45" s="1"/>
      <c r="H45" s="1"/>
    </row>
    <row r="46" spans="1:8" ht="15">
      <c r="A46" s="7"/>
      <c r="B46" s="7"/>
      <c r="C46" s="7"/>
      <c r="D46" s="7"/>
      <c r="E46" s="7"/>
      <c r="F46" s="1"/>
      <c r="G46" s="1"/>
      <c r="H46" s="1"/>
    </row>
    <row r="47" spans="1:8" ht="15">
      <c r="A47" s="7"/>
      <c r="B47" s="7"/>
      <c r="C47" s="7"/>
      <c r="D47" s="7"/>
      <c r="E47" s="7"/>
      <c r="F47" s="1"/>
      <c r="G47" s="1"/>
      <c r="H47" s="1"/>
    </row>
    <row r="48" spans="1:8" ht="15">
      <c r="A48" s="7"/>
      <c r="B48" s="7"/>
      <c r="C48" s="7"/>
      <c r="D48" s="7"/>
      <c r="E48" s="7"/>
      <c r="F48" s="1"/>
      <c r="G48" s="1"/>
      <c r="H48" s="1"/>
    </row>
    <row r="49" spans="1:8" ht="15">
      <c r="A49" s="7"/>
      <c r="B49" s="7"/>
      <c r="C49" s="7"/>
      <c r="D49" s="7"/>
      <c r="E49" s="7"/>
      <c r="F49" s="1"/>
      <c r="G49" s="1"/>
      <c r="H49" s="1"/>
    </row>
    <row r="50" spans="1:8" ht="15">
      <c r="A50" s="7"/>
      <c r="B50" s="7"/>
      <c r="C50" s="7"/>
      <c r="D50" s="7"/>
      <c r="E50" s="7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Roelke</dc:creator>
  <cp:keywords/>
  <dc:description/>
  <cp:lastModifiedBy>Klaus Roelke</cp:lastModifiedBy>
  <cp:lastPrinted>2008-04-19T18:03:33Z</cp:lastPrinted>
  <dcterms:created xsi:type="dcterms:W3CDTF">2007-03-24T10:49:52Z</dcterms:created>
  <dcterms:modified xsi:type="dcterms:W3CDTF">2008-04-20T18:27:31Z</dcterms:modified>
  <cp:category/>
  <cp:version/>
  <cp:contentType/>
  <cp:contentStatus/>
</cp:coreProperties>
</file>